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engrove/Desktop/"/>
    </mc:Choice>
  </mc:AlternateContent>
  <xr:revisionPtr revIDLastSave="0" documentId="8_{CB2BFF69-ED45-2B45-A15C-FDD8E03C0849}" xr6:coauthVersionLast="46" xr6:coauthVersionMax="46" xr10:uidLastSave="{00000000-0000-0000-0000-000000000000}"/>
  <bookViews>
    <workbookView xWindow="28800" yWindow="0" windowWidth="38400" windowHeight="21600" activeTab="1" xr2:uid="{2CB6639D-6210-4BE7-9758-D6887052D041}"/>
  </bookViews>
  <sheets>
    <sheet name="Profit and Loss" sheetId="1" r:id="rId1"/>
    <sheet name="Profit and Loss Prev Yr Comp" sheetId="2" r:id="rId2"/>
    <sheet name="Balance Sheet" sheetId="3" r:id="rId3"/>
    <sheet name="Balance Sheet Prev Yr Comp" sheetId="4" r:id="rId4"/>
    <sheet name="Cash Flows" sheetId="5" r:id="rId5"/>
    <sheet name="AR" sheetId="6" r:id="rId6"/>
  </sheets>
  <definedNames>
    <definedName name="_xlnm.Print_Titles" localSheetId="5">AR!$A:$B,AR!$1:$1</definedName>
    <definedName name="_xlnm.Print_Titles" localSheetId="2">'Balance Sheet'!$A:$F,'Balance Sheet'!$1:$1</definedName>
    <definedName name="_xlnm.Print_Titles" localSheetId="3">'Balance Sheet Prev Yr Comp'!$A:$F,'Balance Sheet Prev Yr Comp'!$1:$2</definedName>
    <definedName name="_xlnm.Print_Titles" localSheetId="4">'Cash Flows'!$A:$E,'Cash Flows'!$1:$1</definedName>
    <definedName name="_xlnm.Print_Titles" localSheetId="0">'Profit and Loss'!$A:$G,'Profit and Loss'!$1:$1</definedName>
    <definedName name="_xlnm.Print_Titles" localSheetId="1">'Profit and Loss Prev Yr Comp'!$A:$G,'Profit and Loss Prev Yr Comp'!$1:$2</definedName>
    <definedName name="QB_COLUMN_29" localSheetId="2" hidden="1">'Balance Sheet'!$G$1</definedName>
    <definedName name="QB_COLUMN_29" localSheetId="4" hidden="1">'Cash Flows'!$F$1</definedName>
    <definedName name="QB_COLUMN_29" localSheetId="0" hidden="1">'Profit and Loss'!$H$1</definedName>
    <definedName name="QB_COLUMN_59200" localSheetId="3" hidden="1">'Balance Sheet Prev Yr Comp'!$G$2</definedName>
    <definedName name="QB_COLUMN_59200" localSheetId="1" hidden="1">'Profit and Loss Prev Yr Comp'!$H$2</definedName>
    <definedName name="QB_COLUMN_61210" localSheetId="3" hidden="1">'Balance Sheet Prev Yr Comp'!$I$2</definedName>
    <definedName name="QB_COLUMN_61210" localSheetId="1" hidden="1">'Profit and Loss Prev Yr Comp'!$J$2</definedName>
    <definedName name="QB_COLUMN_63620" localSheetId="3" hidden="1">'Balance Sheet Prev Yr Comp'!$K$2</definedName>
    <definedName name="QB_COLUMN_63620" localSheetId="1" hidden="1">'Profit and Loss Prev Yr Comp'!$L$2</definedName>
    <definedName name="QB_COLUMN_64830" localSheetId="3" hidden="1">'Balance Sheet Prev Yr Comp'!$M$2</definedName>
    <definedName name="QB_COLUMN_64830" localSheetId="1" hidden="1">'Profit and Loss Prev Yr Comp'!$N$2</definedName>
    <definedName name="QB_COLUMN_7721" localSheetId="5" hidden="1">AR!$C$1</definedName>
    <definedName name="QB_COLUMN_7722" localSheetId="5" hidden="1">AR!$E$1</definedName>
    <definedName name="QB_COLUMN_7723" localSheetId="5" hidden="1">AR!$G$1</definedName>
    <definedName name="QB_COLUMN_7724" localSheetId="5" hidden="1">AR!$I$1</definedName>
    <definedName name="QB_COLUMN_7725" localSheetId="5" hidden="1">AR!$K$1</definedName>
    <definedName name="QB_COLUMN_8030" localSheetId="5" hidden="1">AR!$M$1</definedName>
    <definedName name="QB_DATA_0" localSheetId="5" hidden="1">AR!$2:$2,AR!$3:$3,AR!$4:$4,AR!$5:$5,AR!$6:$6,AR!$7:$7,AR!$8:$8,AR!$9:$9,AR!$10:$10</definedName>
    <definedName name="QB_DATA_0" localSheetId="2" hidden="1">'Balance Sheet'!$5:$5,'Balance Sheet'!$6:$6,'Balance Sheet'!$7:$7,'Balance Sheet'!$10:$10,'Balance Sheet'!$11:$11,'Balance Sheet'!$20:$20,'Balance Sheet'!$24:$24,'Balance Sheet'!$25:$25,'Balance Sheet'!$26:$26,'Balance Sheet'!$31:$31,'Balance Sheet'!$32:$32</definedName>
    <definedName name="QB_DATA_0" localSheetId="3" hidden="1">'Balance Sheet Prev Yr Comp'!$6:$6,'Balance Sheet Prev Yr Comp'!$7:$7,'Balance Sheet Prev Yr Comp'!$8:$8,'Balance Sheet Prev Yr Comp'!$11:$11,'Balance Sheet Prev Yr Comp'!$12:$12,'Balance Sheet Prev Yr Comp'!$21:$21,'Balance Sheet Prev Yr Comp'!$22:$22,'Balance Sheet Prev Yr Comp'!$26:$26,'Balance Sheet Prev Yr Comp'!$27:$27,'Balance Sheet Prev Yr Comp'!$28:$28,'Balance Sheet Prev Yr Comp'!$33:$33,'Balance Sheet Prev Yr Comp'!$34:$34</definedName>
    <definedName name="QB_DATA_0" localSheetId="4" hidden="1">'Cash Flows'!$3:$3,'Cash Flows'!$6:$6,'Cash Flows'!$7:$7,'Cash Flows'!$8:$8,'Cash Flows'!$9:$9,'Cash Flows'!$12:$12</definedName>
    <definedName name="QB_DATA_0" localSheetId="0" hidden="1">'Profit and Loss'!$5:$5,'Profit and Loss'!$6:$6,'Profit and Loss'!$7:$7,'Profit and Loss'!$10:$10,'Profit and Loss'!$11:$11,'Profit and Loss'!$17:$17,'Profit and Loss'!$18:$18,'Profit and Loss'!$19:$19,'Profit and Loss'!$20:$20,'Profit and Loss'!$21:$21,'Profit and Loss'!$22:$22,'Profit and Loss'!$24:$24,'Profit and Loss'!$26:$26,'Profit and Loss'!$27:$27,'Profit and Loss'!$30:$30,'Profit and Loss'!$31:$31</definedName>
    <definedName name="QB_DATA_0" localSheetId="1" hidden="1">'Profit and Loss Prev Yr Comp'!$6:$6,'Profit and Loss Prev Yr Comp'!$7:$7,'Profit and Loss Prev Yr Comp'!$8:$8,'Profit and Loss Prev Yr Comp'!$11:$11,'Profit and Loss Prev Yr Comp'!$12:$12,'Profit and Loss Prev Yr Comp'!$15:$15,'Profit and Loss Prev Yr Comp'!$21:$21,'Profit and Loss Prev Yr Comp'!$22:$22,'Profit and Loss Prev Yr Comp'!$23:$23,'Profit and Loss Prev Yr Comp'!$24:$24,'Profit and Loss Prev Yr Comp'!$27:$27,'Profit and Loss Prev Yr Comp'!$30:$30,'Profit and Loss Prev Yr Comp'!$31:$31,'Profit and Loss Prev Yr Comp'!$32:$32,'Profit and Loss Prev Yr Comp'!$33:$33,'Profit and Loss Prev Yr Comp'!$34:$34</definedName>
    <definedName name="QB_DATA_1" localSheetId="0" hidden="1">'Profit and Loss'!$32:$32,'Profit and Loss'!$35:$35,'Profit and Loss'!$37:$37,'Profit and Loss'!$38:$38,'Profit and Loss'!$39:$39,'Profit and Loss'!$40:$40,'Profit and Loss'!$41:$41,'Profit and Loss'!$42:$42,'Profit and Loss'!$43:$43,'Profit and Loss'!$44:$44,'Profit and Loss'!$45:$45,'Profit and Loss'!$46:$46,'Profit and Loss'!$47:$47,'Profit and Loss'!$48:$48,'Profit and Loss'!$50:$50,'Profit and Loss'!$51:$51</definedName>
    <definedName name="QB_DATA_1" localSheetId="1" hidden="1">'Profit and Loss Prev Yr Comp'!$35:$35,'Profit and Loss Prev Yr Comp'!$36:$36,'Profit and Loss Prev Yr Comp'!$37:$37,'Profit and Loss Prev Yr Comp'!$38:$38,'Profit and Loss Prev Yr Comp'!$40:$40,'Profit and Loss Prev Yr Comp'!$42:$42,'Profit and Loss Prev Yr Comp'!$43:$43,'Profit and Loss Prev Yr Comp'!$44:$44,'Profit and Loss Prev Yr Comp'!$45:$45,'Profit and Loss Prev Yr Comp'!$46:$46,'Profit and Loss Prev Yr Comp'!$49:$49,'Profit and Loss Prev Yr Comp'!$50:$50,'Profit and Loss Prev Yr Comp'!$51:$51,'Profit and Loss Prev Yr Comp'!$54:$54,'Profit and Loss Prev Yr Comp'!$56:$56,'Profit and Loss Prev Yr Comp'!$57:$57</definedName>
    <definedName name="QB_DATA_2" localSheetId="0" hidden="1">'Profit and Loss'!$52:$52,'Profit and Loss'!$53:$53,'Profit and Loss'!$54:$54,'Profit and Loss'!$56:$56,'Profit and Loss'!$57:$57,'Profit and Loss'!$59:$59,'Profit and Loss'!$60:$60,'Profit and Loss'!$62:$62,'Profit and Loss'!$63:$63,'Profit and Loss'!$67:$67,'Profit and Loss'!$68:$68,'Profit and Loss'!$69:$69,'Profit and Loss'!$70:$70,'Profit and Loss'!$71:$71,'Profit and Loss'!$72:$72,'Profit and Loss'!$75:$75</definedName>
    <definedName name="QB_DATA_2" localSheetId="1" hidden="1">'Profit and Loss Prev Yr Comp'!$58:$58,'Profit and Loss Prev Yr Comp'!$59:$59,'Profit and Loss Prev Yr Comp'!$60:$60,'Profit and Loss Prev Yr Comp'!$61:$61,'Profit and Loss Prev Yr Comp'!$62:$62,'Profit and Loss Prev Yr Comp'!$63:$63,'Profit and Loss Prev Yr Comp'!$64:$64,'Profit and Loss Prev Yr Comp'!$65:$65,'Profit and Loss Prev Yr Comp'!$66:$66,'Profit and Loss Prev Yr Comp'!$67:$67,'Profit and Loss Prev Yr Comp'!$68:$68,'Profit and Loss Prev Yr Comp'!$70:$70,'Profit and Loss Prev Yr Comp'!$71:$71,'Profit and Loss Prev Yr Comp'!$72:$72,'Profit and Loss Prev Yr Comp'!$73:$73,'Profit and Loss Prev Yr Comp'!$74:$74</definedName>
    <definedName name="QB_DATA_3" localSheetId="0" hidden="1">'Profit and Loss'!$76:$76,'Profit and Loss'!$77:$77,'Profit and Loss'!$78:$78,'Profit and Loss'!$79:$79,'Profit and Loss'!$85:$85,'Profit and Loss'!$86:$86,'Profit and Loss'!$90:$90</definedName>
    <definedName name="QB_DATA_3" localSheetId="1" hidden="1">'Profit and Loss Prev Yr Comp'!$75:$75,'Profit and Loss Prev Yr Comp'!$77:$77,'Profit and Loss Prev Yr Comp'!$78:$78,'Profit and Loss Prev Yr Comp'!$79:$79,'Profit and Loss Prev Yr Comp'!$81:$81,'Profit and Loss Prev Yr Comp'!$82:$82,'Profit and Loss Prev Yr Comp'!$83:$83,'Profit and Loss Prev Yr Comp'!$85:$85,'Profit and Loss Prev Yr Comp'!$86:$86,'Profit and Loss Prev Yr Comp'!$87:$87,'Profit and Loss Prev Yr Comp'!$91:$91,'Profit and Loss Prev Yr Comp'!$92:$92,'Profit and Loss Prev Yr Comp'!$93:$93,'Profit and Loss Prev Yr Comp'!$94:$94,'Profit and Loss Prev Yr Comp'!$95:$95,'Profit and Loss Prev Yr Comp'!$96:$96</definedName>
    <definedName name="QB_DATA_4" localSheetId="1" hidden="1">'Profit and Loss Prev Yr Comp'!$97:$97,'Profit and Loss Prev Yr Comp'!$98:$98,'Profit and Loss Prev Yr Comp'!$101:$101,'Profit and Loss Prev Yr Comp'!$102:$102,'Profit and Loss Prev Yr Comp'!$103:$103,'Profit and Loss Prev Yr Comp'!$104:$104,'Profit and Loss Prev Yr Comp'!$105:$105,'Profit and Loss Prev Yr Comp'!$106:$106,'Profit and Loss Prev Yr Comp'!$107:$107,'Profit and Loss Prev Yr Comp'!$108:$108,'Profit and Loss Prev Yr Comp'!$109:$109,'Profit and Loss Prev Yr Comp'!$110:$110,'Profit and Loss Prev Yr Comp'!$116:$116,'Profit and Loss Prev Yr Comp'!$117:$117,'Profit and Loss Prev Yr Comp'!$121:$121,'Profit and Loss Prev Yr Comp'!$122:$122</definedName>
    <definedName name="QB_FORMULA_0" localSheetId="5" hidden="1">AR!$M$2,AR!$M$3,AR!$M$4,AR!$M$5,AR!$M$6,AR!$M$7,AR!$M$8,AR!$M$9,AR!$M$10,AR!$C$11,AR!$E$11,AR!$G$11,AR!$I$11,AR!$K$11,AR!$M$11</definedName>
    <definedName name="QB_FORMULA_0" localSheetId="2" hidden="1">'Balance Sheet'!$G$8,'Balance Sheet'!$G$12,'Balance Sheet'!$G$13,'Balance Sheet'!$G$14,'Balance Sheet'!$G$21,'Balance Sheet'!$G$22,'Balance Sheet'!$G$27,'Balance Sheet'!$G$28,'Balance Sheet'!$G$29,'Balance Sheet'!$G$33,'Balance Sheet'!$G$34</definedName>
    <definedName name="QB_FORMULA_0" localSheetId="3" hidden="1">'Balance Sheet Prev Yr Comp'!$K$6,'Balance Sheet Prev Yr Comp'!$M$6,'Balance Sheet Prev Yr Comp'!$K$7,'Balance Sheet Prev Yr Comp'!$M$7,'Balance Sheet Prev Yr Comp'!$K$8,'Balance Sheet Prev Yr Comp'!$M$8,'Balance Sheet Prev Yr Comp'!$G$9,'Balance Sheet Prev Yr Comp'!$I$9,'Balance Sheet Prev Yr Comp'!$K$9,'Balance Sheet Prev Yr Comp'!$M$9,'Balance Sheet Prev Yr Comp'!$K$11,'Balance Sheet Prev Yr Comp'!$M$11,'Balance Sheet Prev Yr Comp'!$K$12,'Balance Sheet Prev Yr Comp'!$M$12,'Balance Sheet Prev Yr Comp'!$G$13,'Balance Sheet Prev Yr Comp'!$I$13</definedName>
    <definedName name="QB_FORMULA_0" localSheetId="4" hidden="1">'Cash Flows'!$F$10,'Cash Flows'!$F$11,'Cash Flows'!$F$13</definedName>
    <definedName name="QB_FORMULA_0" localSheetId="0" hidden="1">'Profit and Loss'!$H$8,'Profit and Loss'!$H$12,'Profit and Loss'!$H$13,'Profit and Loss'!$H$14,'Profit and Loss'!$H$25,'Profit and Loss'!$H$28,'Profit and Loss'!$H$33,'Profit and Loss'!$H$49,'Profit and Loss'!$H$58,'Profit and Loss'!$H$64,'Profit and Loss'!$H$65,'Profit and Loss'!$H$73,'Profit and Loss'!$H$80,'Profit and Loss'!$H$81,'Profit and Loss'!$H$82,'Profit and Loss'!$H$87</definedName>
    <definedName name="QB_FORMULA_0" localSheetId="1" hidden="1">'Profit and Loss Prev Yr Comp'!$L$6,'Profit and Loss Prev Yr Comp'!$N$6,'Profit and Loss Prev Yr Comp'!$L$7,'Profit and Loss Prev Yr Comp'!$N$7,'Profit and Loss Prev Yr Comp'!$L$8,'Profit and Loss Prev Yr Comp'!$N$8,'Profit and Loss Prev Yr Comp'!$H$9,'Profit and Loss Prev Yr Comp'!$J$9,'Profit and Loss Prev Yr Comp'!$L$9,'Profit and Loss Prev Yr Comp'!$N$9,'Profit and Loss Prev Yr Comp'!$L$11,'Profit and Loss Prev Yr Comp'!$N$11,'Profit and Loss Prev Yr Comp'!$L$12,'Profit and Loss Prev Yr Comp'!$N$12,'Profit and Loss Prev Yr Comp'!$H$13,'Profit and Loss Prev Yr Comp'!$J$13</definedName>
    <definedName name="QB_FORMULA_1" localSheetId="3" hidden="1">'Balance Sheet Prev Yr Comp'!$K$13,'Balance Sheet Prev Yr Comp'!$M$13,'Balance Sheet Prev Yr Comp'!$G$14,'Balance Sheet Prev Yr Comp'!$I$14,'Balance Sheet Prev Yr Comp'!$K$14,'Balance Sheet Prev Yr Comp'!$M$14,'Balance Sheet Prev Yr Comp'!$G$15,'Balance Sheet Prev Yr Comp'!$I$15,'Balance Sheet Prev Yr Comp'!$K$15,'Balance Sheet Prev Yr Comp'!$M$15,'Balance Sheet Prev Yr Comp'!$K$21,'Balance Sheet Prev Yr Comp'!$M$21,'Balance Sheet Prev Yr Comp'!$K$22,'Balance Sheet Prev Yr Comp'!$M$22,'Balance Sheet Prev Yr Comp'!$G$23,'Balance Sheet Prev Yr Comp'!$I$23</definedName>
    <definedName name="QB_FORMULA_1" localSheetId="0" hidden="1">'Profit and Loss'!$H$91,'Profit and Loss'!$H$92,'Profit and Loss'!$H$93,'Profit and Loss'!$H$94</definedName>
    <definedName name="QB_FORMULA_1" localSheetId="1" hidden="1">'Profit and Loss Prev Yr Comp'!$L$13,'Profit and Loss Prev Yr Comp'!$N$13,'Profit and Loss Prev Yr Comp'!$L$15,'Profit and Loss Prev Yr Comp'!$N$15,'Profit and Loss Prev Yr Comp'!$H$16,'Profit and Loss Prev Yr Comp'!$J$16,'Profit and Loss Prev Yr Comp'!$L$16,'Profit and Loss Prev Yr Comp'!$N$16,'Profit and Loss Prev Yr Comp'!$H$17,'Profit and Loss Prev Yr Comp'!$J$17,'Profit and Loss Prev Yr Comp'!$L$17,'Profit and Loss Prev Yr Comp'!$N$17,'Profit and Loss Prev Yr Comp'!$H$18,'Profit and Loss Prev Yr Comp'!$J$18,'Profit and Loss Prev Yr Comp'!$L$18,'Profit and Loss Prev Yr Comp'!$N$18</definedName>
    <definedName name="QB_FORMULA_10" localSheetId="1" hidden="1">'Profit and Loss Prev Yr Comp'!$L$86,'Profit and Loss Prev Yr Comp'!$N$86,'Profit and Loss Prev Yr Comp'!$L$87,'Profit and Loss Prev Yr Comp'!$N$87,'Profit and Loss Prev Yr Comp'!$H$88,'Profit and Loss Prev Yr Comp'!$J$88,'Profit and Loss Prev Yr Comp'!$L$88,'Profit and Loss Prev Yr Comp'!$N$88,'Profit and Loss Prev Yr Comp'!$H$89,'Profit and Loss Prev Yr Comp'!$J$89,'Profit and Loss Prev Yr Comp'!$L$89,'Profit and Loss Prev Yr Comp'!$N$89,'Profit and Loss Prev Yr Comp'!$L$91,'Profit and Loss Prev Yr Comp'!$N$91,'Profit and Loss Prev Yr Comp'!$L$92,'Profit and Loss Prev Yr Comp'!$N$92</definedName>
    <definedName name="QB_FORMULA_11" localSheetId="1" hidden="1">'Profit and Loss Prev Yr Comp'!$L$93,'Profit and Loss Prev Yr Comp'!$N$93,'Profit and Loss Prev Yr Comp'!$L$94,'Profit and Loss Prev Yr Comp'!$N$94,'Profit and Loss Prev Yr Comp'!$L$95,'Profit and Loss Prev Yr Comp'!$N$95,'Profit and Loss Prev Yr Comp'!$L$96,'Profit and Loss Prev Yr Comp'!$N$96,'Profit and Loss Prev Yr Comp'!$L$97,'Profit and Loss Prev Yr Comp'!$N$97,'Profit and Loss Prev Yr Comp'!$L$98,'Profit and Loss Prev Yr Comp'!$N$98,'Profit and Loss Prev Yr Comp'!$H$99,'Profit and Loss Prev Yr Comp'!$J$99,'Profit and Loss Prev Yr Comp'!$L$99,'Profit and Loss Prev Yr Comp'!$N$99</definedName>
    <definedName name="QB_FORMULA_12" localSheetId="1" hidden="1">'Profit and Loss Prev Yr Comp'!$L$101,'Profit and Loss Prev Yr Comp'!$N$101,'Profit and Loss Prev Yr Comp'!$L$102,'Profit and Loss Prev Yr Comp'!$N$102,'Profit and Loss Prev Yr Comp'!$L$103,'Profit and Loss Prev Yr Comp'!$N$103,'Profit and Loss Prev Yr Comp'!$L$104,'Profit and Loss Prev Yr Comp'!$N$104,'Profit and Loss Prev Yr Comp'!$L$105,'Profit and Loss Prev Yr Comp'!$N$105,'Profit and Loss Prev Yr Comp'!$L$106,'Profit and Loss Prev Yr Comp'!$N$106,'Profit and Loss Prev Yr Comp'!$L$107,'Profit and Loss Prev Yr Comp'!$N$107,'Profit and Loss Prev Yr Comp'!$L$108,'Profit and Loss Prev Yr Comp'!$N$108</definedName>
    <definedName name="QB_FORMULA_13" localSheetId="1" hidden="1">'Profit and Loss Prev Yr Comp'!$L$109,'Profit and Loss Prev Yr Comp'!$N$109,'Profit and Loss Prev Yr Comp'!$L$110,'Profit and Loss Prev Yr Comp'!$N$110,'Profit and Loss Prev Yr Comp'!$H$111,'Profit and Loss Prev Yr Comp'!$J$111,'Profit and Loss Prev Yr Comp'!$L$111,'Profit and Loss Prev Yr Comp'!$N$111,'Profit and Loss Prev Yr Comp'!$H$112,'Profit and Loss Prev Yr Comp'!$J$112,'Profit and Loss Prev Yr Comp'!$L$112,'Profit and Loss Prev Yr Comp'!$N$112,'Profit and Loss Prev Yr Comp'!$H$113,'Profit and Loss Prev Yr Comp'!$J$113,'Profit and Loss Prev Yr Comp'!$L$113,'Profit and Loss Prev Yr Comp'!$N$113</definedName>
    <definedName name="QB_FORMULA_14" localSheetId="1" hidden="1">'Profit and Loss Prev Yr Comp'!$L$116,'Profit and Loss Prev Yr Comp'!$N$116,'Profit and Loss Prev Yr Comp'!$L$117,'Profit and Loss Prev Yr Comp'!$N$117,'Profit and Loss Prev Yr Comp'!$H$118,'Profit and Loss Prev Yr Comp'!$J$118,'Profit and Loss Prev Yr Comp'!$L$118,'Profit and Loss Prev Yr Comp'!$N$118,'Profit and Loss Prev Yr Comp'!$L$121,'Profit and Loss Prev Yr Comp'!$N$121,'Profit and Loss Prev Yr Comp'!$L$122,'Profit and Loss Prev Yr Comp'!$N$122,'Profit and Loss Prev Yr Comp'!$H$123,'Profit and Loss Prev Yr Comp'!$J$123,'Profit and Loss Prev Yr Comp'!$L$123,'Profit and Loss Prev Yr Comp'!$N$123</definedName>
    <definedName name="QB_FORMULA_15" localSheetId="1" hidden="1">'Profit and Loss Prev Yr Comp'!$H$124,'Profit and Loss Prev Yr Comp'!$J$124,'Profit and Loss Prev Yr Comp'!$L$124,'Profit and Loss Prev Yr Comp'!$N$124,'Profit and Loss Prev Yr Comp'!$H$125,'Profit and Loss Prev Yr Comp'!$J$125,'Profit and Loss Prev Yr Comp'!$L$125,'Profit and Loss Prev Yr Comp'!$N$125,'Profit and Loss Prev Yr Comp'!$H$126,'Profit and Loss Prev Yr Comp'!$J$126,'Profit and Loss Prev Yr Comp'!$L$126,'Profit and Loss Prev Yr Comp'!$N$126</definedName>
    <definedName name="QB_FORMULA_2" localSheetId="3" hidden="1">'Balance Sheet Prev Yr Comp'!$K$23,'Balance Sheet Prev Yr Comp'!$M$23,'Balance Sheet Prev Yr Comp'!$G$24,'Balance Sheet Prev Yr Comp'!$I$24,'Balance Sheet Prev Yr Comp'!$K$24,'Balance Sheet Prev Yr Comp'!$M$24,'Balance Sheet Prev Yr Comp'!$K$26,'Balance Sheet Prev Yr Comp'!$M$26,'Balance Sheet Prev Yr Comp'!$K$27,'Balance Sheet Prev Yr Comp'!$M$27,'Balance Sheet Prev Yr Comp'!$K$28,'Balance Sheet Prev Yr Comp'!$M$28,'Balance Sheet Prev Yr Comp'!$G$29,'Balance Sheet Prev Yr Comp'!$I$29,'Balance Sheet Prev Yr Comp'!$K$29,'Balance Sheet Prev Yr Comp'!$M$29</definedName>
    <definedName name="QB_FORMULA_2" localSheetId="1" hidden="1">'Profit and Loss Prev Yr Comp'!$L$21,'Profit and Loss Prev Yr Comp'!$N$21,'Profit and Loss Prev Yr Comp'!$L$22,'Profit and Loss Prev Yr Comp'!$N$22,'Profit and Loss Prev Yr Comp'!$L$23,'Profit and Loss Prev Yr Comp'!$N$23,'Profit and Loss Prev Yr Comp'!$L$24,'Profit and Loss Prev Yr Comp'!$N$24,'Profit and Loss Prev Yr Comp'!$H$25,'Profit and Loss Prev Yr Comp'!$J$25,'Profit and Loss Prev Yr Comp'!$L$25,'Profit and Loss Prev Yr Comp'!$N$25,'Profit and Loss Prev Yr Comp'!$L$27,'Profit and Loss Prev Yr Comp'!$N$27,'Profit and Loss Prev Yr Comp'!$H$28,'Profit and Loss Prev Yr Comp'!$J$28</definedName>
    <definedName name="QB_FORMULA_3" localSheetId="3" hidden="1">'Balance Sheet Prev Yr Comp'!$G$30,'Balance Sheet Prev Yr Comp'!$I$30,'Balance Sheet Prev Yr Comp'!$K$30,'Balance Sheet Prev Yr Comp'!$M$30,'Balance Sheet Prev Yr Comp'!$G$31,'Balance Sheet Prev Yr Comp'!$I$31,'Balance Sheet Prev Yr Comp'!$K$31,'Balance Sheet Prev Yr Comp'!$M$31,'Balance Sheet Prev Yr Comp'!$K$33,'Balance Sheet Prev Yr Comp'!$M$33,'Balance Sheet Prev Yr Comp'!$K$34,'Balance Sheet Prev Yr Comp'!$M$34,'Balance Sheet Prev Yr Comp'!$G$35,'Balance Sheet Prev Yr Comp'!$I$35,'Balance Sheet Prev Yr Comp'!$K$35,'Balance Sheet Prev Yr Comp'!$M$35</definedName>
    <definedName name="QB_FORMULA_3" localSheetId="1" hidden="1">'Profit and Loss Prev Yr Comp'!$L$28,'Profit and Loss Prev Yr Comp'!$N$28,'Profit and Loss Prev Yr Comp'!$L$30,'Profit and Loss Prev Yr Comp'!$N$30,'Profit and Loss Prev Yr Comp'!$L$31,'Profit and Loss Prev Yr Comp'!$N$31,'Profit and Loss Prev Yr Comp'!$L$32,'Profit and Loss Prev Yr Comp'!$N$32,'Profit and Loss Prev Yr Comp'!$L$33,'Profit and Loss Prev Yr Comp'!$N$33,'Profit and Loss Prev Yr Comp'!$L$34,'Profit and Loss Prev Yr Comp'!$N$34,'Profit and Loss Prev Yr Comp'!$L$35,'Profit and Loss Prev Yr Comp'!$N$35,'Profit and Loss Prev Yr Comp'!$L$36,'Profit and Loss Prev Yr Comp'!$N$36</definedName>
    <definedName name="QB_FORMULA_4" localSheetId="3" hidden="1">'Balance Sheet Prev Yr Comp'!$G$36,'Balance Sheet Prev Yr Comp'!$I$36,'Balance Sheet Prev Yr Comp'!$K$36,'Balance Sheet Prev Yr Comp'!$M$36</definedName>
    <definedName name="QB_FORMULA_4" localSheetId="1" hidden="1">'Profit and Loss Prev Yr Comp'!$L$37,'Profit and Loss Prev Yr Comp'!$N$37,'Profit and Loss Prev Yr Comp'!$L$38,'Profit and Loss Prev Yr Comp'!$N$38,'Profit and Loss Prev Yr Comp'!$L$40,'Profit and Loss Prev Yr Comp'!$N$40,'Profit and Loss Prev Yr Comp'!$H$41,'Profit and Loss Prev Yr Comp'!$J$41,'Profit and Loss Prev Yr Comp'!$L$41,'Profit and Loss Prev Yr Comp'!$N$41,'Profit and Loss Prev Yr Comp'!$L$42,'Profit and Loss Prev Yr Comp'!$N$42,'Profit and Loss Prev Yr Comp'!$L$43,'Profit and Loss Prev Yr Comp'!$N$43,'Profit and Loss Prev Yr Comp'!$L$44,'Profit and Loss Prev Yr Comp'!$N$44</definedName>
    <definedName name="QB_FORMULA_5" localSheetId="1" hidden="1">'Profit and Loss Prev Yr Comp'!$L$45,'Profit and Loss Prev Yr Comp'!$N$45,'Profit and Loss Prev Yr Comp'!$L$46,'Profit and Loss Prev Yr Comp'!$N$46,'Profit and Loss Prev Yr Comp'!$H$47,'Profit and Loss Prev Yr Comp'!$J$47,'Profit and Loss Prev Yr Comp'!$L$47,'Profit and Loss Prev Yr Comp'!$N$47,'Profit and Loss Prev Yr Comp'!$L$49,'Profit and Loss Prev Yr Comp'!$N$49,'Profit and Loss Prev Yr Comp'!$L$50,'Profit and Loss Prev Yr Comp'!$N$50,'Profit and Loss Prev Yr Comp'!$L$51,'Profit and Loss Prev Yr Comp'!$N$51,'Profit and Loss Prev Yr Comp'!$H$52,'Profit and Loss Prev Yr Comp'!$J$52</definedName>
    <definedName name="QB_FORMULA_6" localSheetId="1" hidden="1">'Profit and Loss Prev Yr Comp'!$L$52,'Profit and Loss Prev Yr Comp'!$N$52,'Profit and Loss Prev Yr Comp'!$L$54,'Profit and Loss Prev Yr Comp'!$N$54,'Profit and Loss Prev Yr Comp'!$L$56,'Profit and Loss Prev Yr Comp'!$N$56,'Profit and Loss Prev Yr Comp'!$L$57,'Profit and Loss Prev Yr Comp'!$N$57,'Profit and Loss Prev Yr Comp'!$L$58,'Profit and Loss Prev Yr Comp'!$N$58,'Profit and Loss Prev Yr Comp'!$L$59,'Profit and Loss Prev Yr Comp'!$N$59,'Profit and Loss Prev Yr Comp'!$L$60,'Profit and Loss Prev Yr Comp'!$N$60,'Profit and Loss Prev Yr Comp'!$L$61,'Profit and Loss Prev Yr Comp'!$N$61</definedName>
    <definedName name="QB_FORMULA_7" localSheetId="1" hidden="1">'Profit and Loss Prev Yr Comp'!$L$62,'Profit and Loss Prev Yr Comp'!$N$62,'Profit and Loss Prev Yr Comp'!$L$63,'Profit and Loss Prev Yr Comp'!$N$63,'Profit and Loss Prev Yr Comp'!$L$64,'Profit and Loss Prev Yr Comp'!$N$64,'Profit and Loss Prev Yr Comp'!$L$65,'Profit and Loss Prev Yr Comp'!$N$65,'Profit and Loss Prev Yr Comp'!$L$66,'Profit and Loss Prev Yr Comp'!$N$66,'Profit and Loss Prev Yr Comp'!$L$67,'Profit and Loss Prev Yr Comp'!$N$67,'Profit and Loss Prev Yr Comp'!$L$68,'Profit and Loss Prev Yr Comp'!$N$68,'Profit and Loss Prev Yr Comp'!$H$69,'Profit and Loss Prev Yr Comp'!$J$69</definedName>
    <definedName name="QB_FORMULA_8" localSheetId="1" hidden="1">'Profit and Loss Prev Yr Comp'!$L$69,'Profit and Loss Prev Yr Comp'!$N$69,'Profit and Loss Prev Yr Comp'!$L$70,'Profit and Loss Prev Yr Comp'!$N$70,'Profit and Loss Prev Yr Comp'!$L$71,'Profit and Loss Prev Yr Comp'!$N$71,'Profit and Loss Prev Yr Comp'!$L$72,'Profit and Loss Prev Yr Comp'!$N$72,'Profit and Loss Prev Yr Comp'!$L$73,'Profit and Loss Prev Yr Comp'!$N$73,'Profit and Loss Prev Yr Comp'!$L$74,'Profit and Loss Prev Yr Comp'!$N$74,'Profit and Loss Prev Yr Comp'!$L$75,'Profit and Loss Prev Yr Comp'!$N$75,'Profit and Loss Prev Yr Comp'!$L$77,'Profit and Loss Prev Yr Comp'!$N$77</definedName>
    <definedName name="QB_FORMULA_9" localSheetId="1" hidden="1">'Profit and Loss Prev Yr Comp'!$L$78,'Profit and Loss Prev Yr Comp'!$N$78,'Profit and Loss Prev Yr Comp'!$L$79,'Profit and Loss Prev Yr Comp'!$N$79,'Profit and Loss Prev Yr Comp'!$H$80,'Profit and Loss Prev Yr Comp'!$J$80,'Profit and Loss Prev Yr Comp'!$L$80,'Profit and Loss Prev Yr Comp'!$N$80,'Profit and Loss Prev Yr Comp'!$L$81,'Profit and Loss Prev Yr Comp'!$N$81,'Profit and Loss Prev Yr Comp'!$L$82,'Profit and Loss Prev Yr Comp'!$N$82,'Profit and Loss Prev Yr Comp'!$L$83,'Profit and Loss Prev Yr Comp'!$N$83,'Profit and Loss Prev Yr Comp'!$L$85,'Profit and Loss Prev Yr Comp'!$N$85</definedName>
    <definedName name="QB_ROW_1" localSheetId="2" hidden="1">'Balance Sheet'!$A$2</definedName>
    <definedName name="QB_ROW_1" localSheetId="3" hidden="1">'Balance Sheet Prev Yr Comp'!$A$3</definedName>
    <definedName name="QB_ROW_1011" localSheetId="2" hidden="1">'Balance Sheet'!$B$3</definedName>
    <definedName name="QB_ROW_1011" localSheetId="3" hidden="1">'Balance Sheet Prev Yr Comp'!$B$4</definedName>
    <definedName name="QB_ROW_102250" localSheetId="3" hidden="1">'Balance Sheet Prev Yr Comp'!$F$22</definedName>
    <definedName name="QB_ROW_105250" localSheetId="1" hidden="1">'Profit and Loss Prev Yr Comp'!$F$21</definedName>
    <definedName name="QB_ROW_106040" localSheetId="0" hidden="1">'Profit and Loss'!$E$34</definedName>
    <definedName name="QB_ROW_106040" localSheetId="1" hidden="1">'Profit and Loss Prev Yr Comp'!$E$53</definedName>
    <definedName name="QB_ROW_106340" localSheetId="0" hidden="1">'Profit and Loss'!$E$65</definedName>
    <definedName name="QB_ROW_106340" localSheetId="1" hidden="1">'Profit and Loss Prev Yr Comp'!$E$89</definedName>
    <definedName name="QB_ROW_108250" localSheetId="1" hidden="1">'Profit and Loss Prev Yr Comp'!$F$108</definedName>
    <definedName name="QB_ROW_110040" localSheetId="0" hidden="1">'Profit and Loss'!$E$74</definedName>
    <definedName name="QB_ROW_110040" localSheetId="1" hidden="1">'Profit and Loss Prev Yr Comp'!$E$100</definedName>
    <definedName name="QB_ROW_11031" localSheetId="2" hidden="1">'Balance Sheet'!$D$18</definedName>
    <definedName name="QB_ROW_11031" localSheetId="3" hidden="1">'Balance Sheet Prev Yr Comp'!$D$19</definedName>
    <definedName name="QB_ROW_110340" localSheetId="0" hidden="1">'Profit and Loss'!$E$80</definedName>
    <definedName name="QB_ROW_110340" localSheetId="1" hidden="1">'Profit and Loss Prev Yr Comp'!$E$111</definedName>
    <definedName name="QB_ROW_111040" localSheetId="0" hidden="1">'Profit and Loss'!$E$9</definedName>
    <definedName name="QB_ROW_111040" localSheetId="1" hidden="1">'Profit and Loss Prev Yr Comp'!$E$10</definedName>
    <definedName name="QB_ROW_111340" localSheetId="0" hidden="1">'Profit and Loss'!$E$12</definedName>
    <definedName name="QB_ROW_111340" localSheetId="1" hidden="1">'Profit and Loss Prev Yr Comp'!$E$13</definedName>
    <definedName name="QB_ROW_11331" localSheetId="2" hidden="1">'Balance Sheet'!$D$22</definedName>
    <definedName name="QB_ROW_11331" localSheetId="3" hidden="1">'Balance Sheet Prev Yr Comp'!$D$24</definedName>
    <definedName name="QB_ROW_115250" localSheetId="0" hidden="1">'Profit and Loss'!$F$19</definedName>
    <definedName name="QB_ROW_115250" localSheetId="1" hidden="1">'Profit and Loss Prev Yr Comp'!$F$34</definedName>
    <definedName name="QB_ROW_117040" localSheetId="0" hidden="1">'Profit and Loss'!$E$29</definedName>
    <definedName name="QB_ROW_117040" localSheetId="1" hidden="1">'Profit and Loss Prev Yr Comp'!$E$48</definedName>
    <definedName name="QB_ROW_117340" localSheetId="0" hidden="1">'Profit and Loss'!$E$33</definedName>
    <definedName name="QB_ROW_117340" localSheetId="1" hidden="1">'Profit and Loss Prev Yr Comp'!$E$52</definedName>
    <definedName name="QB_ROW_118250" localSheetId="0" hidden="1">'Profit and Loss'!$F$30</definedName>
    <definedName name="QB_ROW_118250" localSheetId="1" hidden="1">'Profit and Loss Prev Yr Comp'!$F$49</definedName>
    <definedName name="QB_ROW_119250" localSheetId="0" hidden="1">'Profit and Loss'!$F$32</definedName>
    <definedName name="QB_ROW_119250" localSheetId="1" hidden="1">'Profit and Loss Prev Yr Comp'!$F$51</definedName>
    <definedName name="QB_ROW_12031" localSheetId="2" hidden="1">'Balance Sheet'!$D$23</definedName>
    <definedName name="QB_ROW_12031" localSheetId="3" hidden="1">'Balance Sheet Prev Yr Comp'!$D$25</definedName>
    <definedName name="QB_ROW_12331" localSheetId="2" hidden="1">'Balance Sheet'!$D$27</definedName>
    <definedName name="QB_ROW_12331" localSheetId="3" hidden="1">'Balance Sheet Prev Yr Comp'!$D$29</definedName>
    <definedName name="QB_ROW_129250" localSheetId="1" hidden="1">'Profit and Loss Prev Yr Comp'!$F$72</definedName>
    <definedName name="QB_ROW_13050" localSheetId="0" hidden="1">'Profit and Loss'!$F$36</definedName>
    <definedName name="QB_ROW_13050" localSheetId="1" hidden="1">'Profit and Loss Prev Yr Comp'!$F$55</definedName>
    <definedName name="QB_ROW_1311" localSheetId="2" hidden="1">'Balance Sheet'!$B$13</definedName>
    <definedName name="QB_ROW_1311" localSheetId="3" hidden="1">'Balance Sheet Prev Yr Comp'!$B$14</definedName>
    <definedName name="QB_ROW_13260" localSheetId="1" hidden="1">'Profit and Loss Prev Yr Comp'!$G$68</definedName>
    <definedName name="QB_ROW_13350" localSheetId="0" hidden="1">'Profit and Loss'!$F$49</definedName>
    <definedName name="QB_ROW_13350" localSheetId="1" hidden="1">'Profit and Loss Prev Yr Comp'!$F$69</definedName>
    <definedName name="QB_ROW_134350" localSheetId="0" hidden="1">'Profit and Loss'!$F$51</definedName>
    <definedName name="QB_ROW_134350" localSheetId="1" hidden="1">'Profit and Loss Prev Yr Comp'!$F$71</definedName>
    <definedName name="QB_ROW_137250" localSheetId="1" hidden="1">'Profit and Loss Prev Yr Comp'!$F$45</definedName>
    <definedName name="QB_ROW_138250" localSheetId="0" hidden="1">'Profit and Loss'!$F$18</definedName>
    <definedName name="QB_ROW_138250" localSheetId="1" hidden="1">'Profit and Loss Prev Yr Comp'!$F$31</definedName>
    <definedName name="QB_ROW_14011" localSheetId="2" hidden="1">'Balance Sheet'!$B$30</definedName>
    <definedName name="QB_ROW_14011" localSheetId="3" hidden="1">'Balance Sheet Prev Yr Comp'!$B$32</definedName>
    <definedName name="QB_ROW_14311" localSheetId="2" hidden="1">'Balance Sheet'!$B$33</definedName>
    <definedName name="QB_ROW_14311" localSheetId="3" hidden="1">'Balance Sheet Prev Yr Comp'!$B$35</definedName>
    <definedName name="QB_ROW_143230" localSheetId="2" hidden="1">'Balance Sheet'!$D$10</definedName>
    <definedName name="QB_ROW_143230" localSheetId="3" hidden="1">'Balance Sheet Prev Yr Comp'!$D$11</definedName>
    <definedName name="QB_ROW_14350" localSheetId="0" hidden="1">'Profit and Loss'!$F$50</definedName>
    <definedName name="QB_ROW_14350" localSheetId="1" hidden="1">'Profit and Loss Prev Yr Comp'!$F$70</definedName>
    <definedName name="QB_ROW_146250" localSheetId="1" hidden="1">'Profit and Loss Prev Yr Comp'!$F$22</definedName>
    <definedName name="QB_ROW_15040" localSheetId="1" hidden="1">'Profit and Loss Prev Yr Comp'!$E$20</definedName>
    <definedName name="QB_ROW_15340" localSheetId="1" hidden="1">'Profit and Loss Prev Yr Comp'!$E$25</definedName>
    <definedName name="QB_ROW_161230" localSheetId="2" hidden="1">'Balance Sheet'!$D$11</definedName>
    <definedName name="QB_ROW_161230" localSheetId="3" hidden="1">'Balance Sheet Prev Yr Comp'!$D$12</definedName>
    <definedName name="QB_ROW_16250" localSheetId="0" hidden="1">'Profit and Loss'!$F$53</definedName>
    <definedName name="QB_ROW_16250" localSheetId="1" hidden="1">'Profit and Loss Prev Yr Comp'!$F$74</definedName>
    <definedName name="QB_ROW_163250" localSheetId="1" hidden="1">'Profit and Loss Prev Yr Comp'!$F$82</definedName>
    <definedName name="QB_ROW_164230" localSheetId="2" hidden="1">'Balance Sheet'!$D$7</definedName>
    <definedName name="QB_ROW_164230" localSheetId="3" hidden="1">'Balance Sheet Prev Yr Comp'!$D$8</definedName>
    <definedName name="QB_ROW_166260" localSheetId="1" hidden="1">'Profit and Loss Prev Yr Comp'!$G$77</definedName>
    <definedName name="QB_ROW_168250" localSheetId="0" hidden="1">'Profit and Loss'!$F$67</definedName>
    <definedName name="QB_ROW_168250" localSheetId="1" hidden="1">'Profit and Loss Prev Yr Comp'!$F$92</definedName>
    <definedName name="QB_ROW_17050" localSheetId="0" hidden="1">'Profit and Loss'!$F$55</definedName>
    <definedName name="QB_ROW_17050" localSheetId="1" hidden="1">'Profit and Loss Prev Yr Comp'!$F$76</definedName>
    <definedName name="QB_ROW_171250" localSheetId="0" hidden="1">'Profit and Loss'!$F$69</definedName>
    <definedName name="QB_ROW_171250" localSheetId="1" hidden="1">'Profit and Loss Prev Yr Comp'!$F$94</definedName>
    <definedName name="QB_ROW_17221" localSheetId="2" hidden="1">'Balance Sheet'!$C$32</definedName>
    <definedName name="QB_ROW_17221" localSheetId="3" hidden="1">'Balance Sheet Prev Yr Comp'!$C$34</definedName>
    <definedName name="QB_ROW_17231" localSheetId="4" hidden="1">'Cash Flows'!$D$3</definedName>
    <definedName name="QB_ROW_17350" localSheetId="0" hidden="1">'Profit and Loss'!$F$58</definedName>
    <definedName name="QB_ROW_17350" localSheetId="1" hidden="1">'Profit and Loss Prev Yr Comp'!$F$80</definedName>
    <definedName name="QB_ROW_175250" localSheetId="0" hidden="1">'Profit and Loss'!$F$17</definedName>
    <definedName name="QB_ROW_175250" localSheetId="1" hidden="1">'Profit and Loss Prev Yr Comp'!$F$30</definedName>
    <definedName name="QB_ROW_176040" localSheetId="1" hidden="1">'Profit and Loss Prev Yr Comp'!$E$14</definedName>
    <definedName name="QB_ROW_176340" localSheetId="1" hidden="1">'Profit and Loss Prev Yr Comp'!$E$16</definedName>
    <definedName name="QB_ROW_180250" localSheetId="0" hidden="1">'Profit and Loss'!$F$52</definedName>
    <definedName name="QB_ROW_180250" localSheetId="1" hidden="1">'Profit and Loss Prev Yr Comp'!$F$73</definedName>
    <definedName name="QB_ROW_18301" localSheetId="0" hidden="1">'Profit and Loss'!$A$94</definedName>
    <definedName name="QB_ROW_18301" localSheetId="1" hidden="1">'Profit and Loss Prev Yr Comp'!$A$126</definedName>
    <definedName name="QB_ROW_186250" localSheetId="1" hidden="1">'Profit and Loss Prev Yr Comp'!$F$24</definedName>
    <definedName name="QB_ROW_188240" localSheetId="0" hidden="1">'Profit and Loss'!$E$90</definedName>
    <definedName name="QB_ROW_188240" localSheetId="1" hidden="1">'Profit and Loss Prev Yr Comp'!$E$121</definedName>
    <definedName name="QB_ROW_189250" localSheetId="1" hidden="1">'Profit and Loss Prev Yr Comp'!$F$46</definedName>
    <definedName name="QB_ROW_19011" localSheetId="0" hidden="1">'Profit and Loss'!$B$2</definedName>
    <definedName name="QB_ROW_19011" localSheetId="1" hidden="1">'Profit and Loss Prev Yr Comp'!$B$3</definedName>
    <definedName name="QB_ROW_19311" localSheetId="0" hidden="1">'Profit and Loss'!$B$82</definedName>
    <definedName name="QB_ROW_19311" localSheetId="1" hidden="1">'Profit and Loss Prev Yr Comp'!$B$113</definedName>
    <definedName name="QB_ROW_200040" localSheetId="1" hidden="1">'Profit and Loss Prev Yr Comp'!$E$26</definedName>
    <definedName name="QB_ROW_20031" localSheetId="0" hidden="1">'Profit and Loss'!$D$3</definedName>
    <definedName name="QB_ROW_20031" localSheetId="1" hidden="1">'Profit and Loss Prev Yr Comp'!$D$4</definedName>
    <definedName name="QB_ROW_200340" localSheetId="1" hidden="1">'Profit and Loss Prev Yr Comp'!$E$28</definedName>
    <definedName name="QB_ROW_20040" localSheetId="0" hidden="1">'Profit and Loss'!$E$16</definedName>
    <definedName name="QB_ROW_20040" localSheetId="1" hidden="1">'Profit and Loss Prev Yr Comp'!$E$29</definedName>
    <definedName name="QB_ROW_201250" localSheetId="1" hidden="1">'Profit and Loss Prev Yr Comp'!$F$27</definedName>
    <definedName name="QB_ROW_2021" localSheetId="2" hidden="1">'Balance Sheet'!$C$4</definedName>
    <definedName name="QB_ROW_2021" localSheetId="3" hidden="1">'Balance Sheet Prev Yr Comp'!$C$5</definedName>
    <definedName name="QB_ROW_203050" localSheetId="0" hidden="1">'Profit and Loss'!$F$61</definedName>
    <definedName name="QB_ROW_203050" localSheetId="1" hidden="1">'Profit and Loss Prev Yr Comp'!$F$84</definedName>
    <definedName name="QB_ROW_20331" localSheetId="0" hidden="1">'Profit and Loss'!$D$13</definedName>
    <definedName name="QB_ROW_20331" localSheetId="1" hidden="1">'Profit and Loss Prev Yr Comp'!$D$17</definedName>
    <definedName name="QB_ROW_203350" localSheetId="0" hidden="1">'Profit and Loss'!$F$64</definedName>
    <definedName name="QB_ROW_203350" localSheetId="1" hidden="1">'Profit and Loss Prev Yr Comp'!$F$88</definedName>
    <definedName name="QB_ROW_20340" localSheetId="0" hidden="1">'Profit and Loss'!$E$28</definedName>
    <definedName name="QB_ROW_20340" localSheetId="1" hidden="1">'Profit and Loss Prev Yr Comp'!$E$47</definedName>
    <definedName name="QB_ROW_204260" localSheetId="1" hidden="1">'Profit and Loss Prev Yr Comp'!$G$86</definedName>
    <definedName name="QB_ROW_205250" localSheetId="0" hidden="1">'Profit and Loss'!$F$27</definedName>
    <definedName name="QB_ROW_205250" localSheetId="1" hidden="1">'Profit and Loss Prev Yr Comp'!$F$43</definedName>
    <definedName name="QB_ROW_207260" localSheetId="0" hidden="1">'Profit and Loss'!$G$63</definedName>
    <definedName name="QB_ROW_207260" localSheetId="1" hidden="1">'Profit and Loss Prev Yr Comp'!$G$87</definedName>
    <definedName name="QB_ROW_208250" localSheetId="1" hidden="1">'Profit and Loss Prev Yr Comp'!$F$33</definedName>
    <definedName name="QB_ROW_210250" localSheetId="1" hidden="1">'Profit and Loss Prev Yr Comp'!$F$103</definedName>
    <definedName name="QB_ROW_21031" localSheetId="0" hidden="1">'Profit and Loss'!$D$15</definedName>
    <definedName name="QB_ROW_21031" localSheetId="1" hidden="1">'Profit and Loss Prev Yr Comp'!$D$19</definedName>
    <definedName name="QB_ROW_21331" localSheetId="0" hidden="1">'Profit and Loss'!$D$81</definedName>
    <definedName name="QB_ROW_21331" localSheetId="1" hidden="1">'Profit and Loss Prev Yr Comp'!$D$112</definedName>
    <definedName name="QB_ROW_219250" localSheetId="0" hidden="1">'Profit and Loss'!$F$79</definedName>
    <definedName name="QB_ROW_219250" localSheetId="1" hidden="1">'Profit and Loss Prev Yr Comp'!$F$110</definedName>
    <definedName name="QB_ROW_22011" localSheetId="0" hidden="1">'Profit and Loss'!$B$83</definedName>
    <definedName name="QB_ROW_22011" localSheetId="1" hidden="1">'Profit and Loss Prev Yr Comp'!$B$114</definedName>
    <definedName name="QB_ROW_220240" localSheetId="1" hidden="1">'Profit and Loss Prev Yr Comp'!$E$122</definedName>
    <definedName name="QB_ROW_22311" localSheetId="0" hidden="1">'Profit and Loss'!$B$93</definedName>
    <definedName name="QB_ROW_22311" localSheetId="1" hidden="1">'Profit and Loss Prev Yr Comp'!$B$125</definedName>
    <definedName name="QB_ROW_223250" localSheetId="1" hidden="1">'Profit and Loss Prev Yr Comp'!$F$91</definedName>
    <definedName name="QB_ROW_23021" localSheetId="0" hidden="1">'Profit and Loss'!$C$84</definedName>
    <definedName name="QB_ROW_23021" localSheetId="1" hidden="1">'Profit and Loss Prev Yr Comp'!$C$115</definedName>
    <definedName name="QB_ROW_2321" localSheetId="2" hidden="1">'Balance Sheet'!$C$8</definedName>
    <definedName name="QB_ROW_2321" localSheetId="3" hidden="1">'Balance Sheet Prev Yr Comp'!$C$9</definedName>
    <definedName name="QB_ROW_23321" localSheetId="0" hidden="1">'Profit and Loss'!$C$87</definedName>
    <definedName name="QB_ROW_23321" localSheetId="1" hidden="1">'Profit and Loss Prev Yr Comp'!$C$118</definedName>
    <definedName name="QB_ROW_237250" localSheetId="1" hidden="1">'Profit and Loss Prev Yr Comp'!$F$109</definedName>
    <definedName name="QB_ROW_238250" localSheetId="1" hidden="1">'Profit and Loss Prev Yr Comp'!$F$15</definedName>
    <definedName name="QB_ROW_24021" localSheetId="0" hidden="1">'Profit and Loss'!$C$88</definedName>
    <definedName name="QB_ROW_24021" localSheetId="1" hidden="1">'Profit and Loss Prev Yr Comp'!$C$119</definedName>
    <definedName name="QB_ROW_24220" localSheetId="2" hidden="1">'Balance Sheet'!$C$31</definedName>
    <definedName name="QB_ROW_24220" localSheetId="3" hidden="1">'Balance Sheet Prev Yr Comp'!$C$33</definedName>
    <definedName name="QB_ROW_24321" localSheetId="0" hidden="1">'Profit and Loss'!$C$92</definedName>
    <definedName name="QB_ROW_24321" localSheetId="1" hidden="1">'Profit and Loss Prev Yr Comp'!$C$124</definedName>
    <definedName name="QB_ROW_243260" localSheetId="0" hidden="1">'Profit and Loss'!$G$40</definedName>
    <definedName name="QB_ROW_243260" localSheetId="1" hidden="1">'Profit and Loss Prev Yr Comp'!$G$59</definedName>
    <definedName name="QB_ROW_244250" localSheetId="0" hidden="1">'Profit and Loss'!$F$60</definedName>
    <definedName name="QB_ROW_244250" localSheetId="1" hidden="1">'Profit and Loss Prev Yr Comp'!$F$83</definedName>
    <definedName name="QB_ROW_245250" localSheetId="0" hidden="1">'Profit and Loss'!$F$76</definedName>
    <definedName name="QB_ROW_245250" localSheetId="1" hidden="1">'Profit and Loss Prev Yr Comp'!$F$105</definedName>
    <definedName name="QB_ROW_249230" localSheetId="2" hidden="1">'Balance Sheet'!$D$6</definedName>
    <definedName name="QB_ROW_249230" localSheetId="3" hidden="1">'Balance Sheet Prev Yr Comp'!$D$7</definedName>
    <definedName name="QB_ROW_251260" localSheetId="0" hidden="1">'Profit and Loss'!$G$46</definedName>
    <definedName name="QB_ROW_251260" localSheetId="1" hidden="1">'Profit and Loss Prev Yr Comp'!$G$65</definedName>
    <definedName name="QB_ROW_255250" localSheetId="1" hidden="1">'Profit and Loss Prev Yr Comp'!$F$102</definedName>
    <definedName name="QB_ROW_262250" localSheetId="1" hidden="1">'Profit and Loss Prev Yr Comp'!$F$23</definedName>
    <definedName name="QB_ROW_26230" localSheetId="0" hidden="1">'Profit and Loss'!$D$85</definedName>
    <definedName name="QB_ROW_26230" localSheetId="1" hidden="1">'Profit and Loss Prev Yr Comp'!$D$116</definedName>
    <definedName name="QB_ROW_263230" localSheetId="0" hidden="1">'Profit and Loss'!$D$86</definedName>
    <definedName name="QB_ROW_263230" localSheetId="1" hidden="1">'Profit and Loss Prev Yr Comp'!$D$117</definedName>
    <definedName name="QB_ROW_266250" localSheetId="0" hidden="1">'Profit and Loss'!$F$6</definedName>
    <definedName name="QB_ROW_266250" localSheetId="1" hidden="1">'Profit and Loss Prev Yr Comp'!$F$7</definedName>
    <definedName name="QB_ROW_267260" localSheetId="0" hidden="1">'Profit and Loss'!$G$38</definedName>
    <definedName name="QB_ROW_267260" localSheetId="1" hidden="1">'Profit and Loss Prev Yr Comp'!$G$57</definedName>
    <definedName name="QB_ROW_268250" localSheetId="0" hidden="1">'Profit and Loss'!$F$78</definedName>
    <definedName name="QB_ROW_268250" localSheetId="1" hidden="1">'Profit and Loss Prev Yr Comp'!$F$107</definedName>
    <definedName name="QB_ROW_269240" localSheetId="4" hidden="1">'Cash Flows'!$E$7</definedName>
    <definedName name="QB_ROW_269250" localSheetId="2" hidden="1">'Balance Sheet'!$F$20</definedName>
    <definedName name="QB_ROW_269250" localSheetId="3" hidden="1">'Balance Sheet Prev Yr Comp'!$F$21</definedName>
    <definedName name="QB_ROW_273250" localSheetId="0" hidden="1">'Profit and Loss'!$F$75</definedName>
    <definedName name="QB_ROW_273250" localSheetId="1" hidden="1">'Profit and Loss Prev Yr Comp'!$F$104</definedName>
    <definedName name="QB_ROW_274250" localSheetId="1" hidden="1">'Profit and Loss Prev Yr Comp'!$F$101</definedName>
    <definedName name="QB_ROW_275260" localSheetId="0" hidden="1">'Profit and Loss'!$G$56</definedName>
    <definedName name="QB_ROW_275260" localSheetId="1" hidden="1">'Profit and Loss Prev Yr Comp'!$G$78</definedName>
    <definedName name="QB_ROW_277250" localSheetId="0" hidden="1">'Profit and Loss'!$F$71</definedName>
    <definedName name="QB_ROW_277250" localSheetId="1" hidden="1">'Profit and Loss Prev Yr Comp'!$F$96</definedName>
    <definedName name="QB_ROW_278250" localSheetId="0" hidden="1">'Profit and Loss'!$F$70</definedName>
    <definedName name="QB_ROW_278250" localSheetId="1" hidden="1">'Profit and Loss Prev Yr Comp'!$F$95</definedName>
    <definedName name="QB_ROW_279250" localSheetId="0" hidden="1">'Profit and Loss'!$F$68</definedName>
    <definedName name="QB_ROW_279250" localSheetId="1" hidden="1">'Profit and Loss Prev Yr Comp'!$F$93</definedName>
    <definedName name="QB_ROW_280250" localSheetId="0" hidden="1">'Profit and Loss'!$F$72</definedName>
    <definedName name="QB_ROW_280250" localSheetId="1" hidden="1">'Profit and Loss Prev Yr Comp'!$F$97</definedName>
    <definedName name="QB_ROW_281240" localSheetId="2" hidden="1">'Balance Sheet'!$E$24</definedName>
    <definedName name="QB_ROW_281240" localSheetId="3" hidden="1">'Balance Sheet Prev Yr Comp'!$E$26</definedName>
    <definedName name="QB_ROW_281240" localSheetId="4" hidden="1">'Cash Flows'!$E$8</definedName>
    <definedName name="QB_ROW_282260" localSheetId="0" hidden="1">'Profit and Loss'!$G$62</definedName>
    <definedName name="QB_ROW_282260" localSheetId="1" hidden="1">'Profit and Loss Prev Yr Comp'!$G$85</definedName>
    <definedName name="QB_ROW_283050" localSheetId="0" hidden="1">'Profit and Loss'!$F$23</definedName>
    <definedName name="QB_ROW_283050" localSheetId="1" hidden="1">'Profit and Loss Prev Yr Comp'!$F$39</definedName>
    <definedName name="QB_ROW_283350" localSheetId="0" hidden="1">'Profit and Loss'!$F$25</definedName>
    <definedName name="QB_ROW_283350" localSheetId="1" hidden="1">'Profit and Loss Prev Yr Comp'!$F$41</definedName>
    <definedName name="QB_ROW_284260" localSheetId="0" hidden="1">'Profit and Loss'!$G$44</definedName>
    <definedName name="QB_ROW_284260" localSheetId="1" hidden="1">'Profit and Loss Prev Yr Comp'!$G$63</definedName>
    <definedName name="QB_ROW_285260" localSheetId="0" hidden="1">'Profit and Loss'!$G$43</definedName>
    <definedName name="QB_ROW_285260" localSheetId="1" hidden="1">'Profit and Loss Prev Yr Comp'!$G$62</definedName>
    <definedName name="QB_ROW_286260" localSheetId="0" hidden="1">'Profit and Loss'!$G$39</definedName>
    <definedName name="QB_ROW_286260" localSheetId="1" hidden="1">'Profit and Loss Prev Yr Comp'!$G$58</definedName>
    <definedName name="QB_ROW_287260" localSheetId="0" hidden="1">'Profit and Loss'!$G$41</definedName>
    <definedName name="QB_ROW_287260" localSheetId="1" hidden="1">'Profit and Loss Prev Yr Comp'!$G$60</definedName>
    <definedName name="QB_ROW_288260" localSheetId="0" hidden="1">'Profit and Loss'!$G$45</definedName>
    <definedName name="QB_ROW_288260" localSheetId="1" hidden="1">'Profit and Loss Prev Yr Comp'!$G$64</definedName>
    <definedName name="QB_ROW_289260" localSheetId="0" hidden="1">'Profit and Loss'!$G$37</definedName>
    <definedName name="QB_ROW_289260" localSheetId="1" hidden="1">'Profit and Loss Prev Yr Comp'!$G$56</definedName>
    <definedName name="QB_ROW_290250" localSheetId="0" hidden="1">'Profit and Loss'!$F$31</definedName>
    <definedName name="QB_ROW_290250" localSheetId="1" hidden="1">'Profit and Loss Prev Yr Comp'!$F$50</definedName>
    <definedName name="QB_ROW_291240" localSheetId="2" hidden="1">'Balance Sheet'!$E$26</definedName>
    <definedName name="QB_ROW_291240" localSheetId="3" hidden="1">'Balance Sheet Prev Yr Comp'!$E$28</definedName>
    <definedName name="QB_ROW_291240" localSheetId="4" hidden="1">'Cash Flows'!$E$9</definedName>
    <definedName name="QB_ROW_292260" localSheetId="0" hidden="1">'Profit and Loss'!$G$24</definedName>
    <definedName name="QB_ROW_292260" localSheetId="1" hidden="1">'Profit and Loss Prev Yr Comp'!$G$40</definedName>
    <definedName name="QB_ROW_29250" localSheetId="0" hidden="1">'Profit and Loss'!$F$35</definedName>
    <definedName name="QB_ROW_29250" localSheetId="1" hidden="1">'Profit and Loss Prev Yr Comp'!$F$54</definedName>
    <definedName name="QB_ROW_293260" localSheetId="0" hidden="1">'Profit and Loss'!$G$47</definedName>
    <definedName name="QB_ROW_293260" localSheetId="1" hidden="1">'Profit and Loss Prev Yr Comp'!$G$66</definedName>
    <definedName name="QB_ROW_294260" localSheetId="0" hidden="1">'Profit and Loss'!$G$48</definedName>
    <definedName name="QB_ROW_294260" localSheetId="1" hidden="1">'Profit and Loss Prev Yr Comp'!$G$67</definedName>
    <definedName name="QB_ROW_295260" localSheetId="0" hidden="1">'Profit and Loss'!$G$42</definedName>
    <definedName name="QB_ROW_295260" localSheetId="1" hidden="1">'Profit and Loss Prev Yr Comp'!$G$61</definedName>
    <definedName name="QB_ROW_301" localSheetId="2" hidden="1">'Balance Sheet'!$A$14</definedName>
    <definedName name="QB_ROW_301" localSheetId="3" hidden="1">'Balance Sheet Prev Yr Comp'!$A$15</definedName>
    <definedName name="QB_ROW_31301" localSheetId="5" hidden="1">AR!$A$11</definedName>
    <definedName name="QB_ROW_4021" localSheetId="2" hidden="1">'Balance Sheet'!$C$9</definedName>
    <definedName name="QB_ROW_4021" localSheetId="3" hidden="1">'Balance Sheet Prev Yr Comp'!$C$10</definedName>
    <definedName name="QB_ROW_4139210" localSheetId="5" hidden="1">AR!$B$7</definedName>
    <definedName name="QB_ROW_42250" localSheetId="0" hidden="1">'Profit and Loss'!$F$54</definedName>
    <definedName name="QB_ROW_42250" localSheetId="1" hidden="1">'Profit and Loss Prev Yr Comp'!$F$75</definedName>
    <definedName name="QB_ROW_4321" localSheetId="2" hidden="1">'Balance Sheet'!$C$12</definedName>
    <definedName name="QB_ROW_4321" localSheetId="3" hidden="1">'Balance Sheet Prev Yr Comp'!$C$13</definedName>
    <definedName name="QB_ROW_44260" localSheetId="0" hidden="1">'Profit and Loss'!$G$57</definedName>
    <definedName name="QB_ROW_44260" localSheetId="1" hidden="1">'Profit and Loss Prev Yr Comp'!$G$79</definedName>
    <definedName name="QB_ROW_4500210" localSheetId="5" hidden="1">AR!$B$5</definedName>
    <definedName name="QB_ROW_4643210" localSheetId="5" hidden="1">AR!$B$8</definedName>
    <definedName name="QB_ROW_4703210" localSheetId="5" hidden="1">AR!$B$3</definedName>
    <definedName name="QB_ROW_4829210" localSheetId="5" hidden="1">AR!$B$4</definedName>
    <definedName name="QB_ROW_4866210" localSheetId="5" hidden="1">AR!$B$10</definedName>
    <definedName name="QB_ROW_501021" localSheetId="4" hidden="1">'Cash Flows'!$C$2</definedName>
    <definedName name="QB_ROW_501321" localSheetId="4" hidden="1">'Cash Flows'!$C$10</definedName>
    <definedName name="QB_ROW_504031" localSheetId="4" hidden="1">'Cash Flows'!$D$4</definedName>
    <definedName name="QB_ROW_505031" localSheetId="4" hidden="1">'Cash Flows'!$D$5</definedName>
    <definedName name="QB_ROW_511301" localSheetId="4" hidden="1">'Cash Flows'!$A$13</definedName>
    <definedName name="QB_ROW_512311" localSheetId="4" hidden="1">'Cash Flows'!$B$11</definedName>
    <definedName name="QB_ROW_513211" localSheetId="4" hidden="1">'Cash Flows'!$B$12</definedName>
    <definedName name="QB_ROW_58040" localSheetId="0" hidden="1">'Profit and Loss'!$E$66</definedName>
    <definedName name="QB_ROW_58040" localSheetId="1" hidden="1">'Profit and Loss Prev Yr Comp'!$E$90</definedName>
    <definedName name="QB_ROW_5810210" localSheetId="5" hidden="1">AR!$B$6</definedName>
    <definedName name="QB_ROW_58250" localSheetId="1" hidden="1">'Profit and Loss Prev Yr Comp'!$F$98</definedName>
    <definedName name="QB_ROW_58340" localSheetId="0" hidden="1">'Profit and Loss'!$E$73</definedName>
    <definedName name="QB_ROW_58340" localSheetId="1" hidden="1">'Profit and Loss Prev Yr Comp'!$E$99</definedName>
    <definedName name="QB_ROW_59240" localSheetId="2" hidden="1">'Balance Sheet'!$E$25</definedName>
    <definedName name="QB_ROW_59240" localSheetId="3" hidden="1">'Balance Sheet Prev Yr Comp'!$E$27</definedName>
    <definedName name="QB_ROW_6021210" localSheetId="5" hidden="1">AR!$B$9</definedName>
    <definedName name="QB_ROW_6026210" localSheetId="5" hidden="1">AR!$B$2</definedName>
    <definedName name="QB_ROW_61240" localSheetId="4" hidden="1">'Cash Flows'!$E$6</definedName>
    <definedName name="QB_ROW_6250" localSheetId="0" hidden="1">'Profit and Loss'!$F$11</definedName>
    <definedName name="QB_ROW_6250" localSheetId="1" hidden="1">'Profit and Loss Prev Yr Comp'!$F$12</definedName>
    <definedName name="QB_ROW_64040" localSheetId="0" hidden="1">'Profit and Loss'!$E$4</definedName>
    <definedName name="QB_ROW_64040" localSheetId="1" hidden="1">'Profit and Loss Prev Yr Comp'!$E$5</definedName>
    <definedName name="QB_ROW_64340" localSheetId="0" hidden="1">'Profit and Loss'!$E$8</definedName>
    <definedName name="QB_ROW_64340" localSheetId="1" hidden="1">'Profit and Loss Prev Yr Comp'!$E$9</definedName>
    <definedName name="QB_ROW_66250" localSheetId="0" hidden="1">'Profit and Loss'!$F$59</definedName>
    <definedName name="QB_ROW_66250" localSheetId="1" hidden="1">'Profit and Loss Prev Yr Comp'!$F$81</definedName>
    <definedName name="QB_ROW_68250" localSheetId="0" hidden="1">'Profit and Loss'!$F$77</definedName>
    <definedName name="QB_ROW_68250" localSheetId="1" hidden="1">'Profit and Loss Prev Yr Comp'!$F$106</definedName>
    <definedName name="QB_ROW_7001" localSheetId="2" hidden="1">'Balance Sheet'!$A$15</definedName>
    <definedName name="QB_ROW_7001" localSheetId="3" hidden="1">'Balance Sheet Prev Yr Comp'!$A$16</definedName>
    <definedName name="QB_ROW_71230" localSheetId="2" hidden="1">'Balance Sheet'!$D$5</definedName>
    <definedName name="QB_ROW_71230" localSheetId="3" hidden="1">'Balance Sheet Prev Yr Comp'!$D$6</definedName>
    <definedName name="QB_ROW_7301" localSheetId="2" hidden="1">'Balance Sheet'!$A$34</definedName>
    <definedName name="QB_ROW_7301" localSheetId="3" hidden="1">'Balance Sheet Prev Yr Comp'!$A$36</definedName>
    <definedName name="QB_ROW_74250" localSheetId="0" hidden="1">'Profit and Loss'!$F$5</definedName>
    <definedName name="QB_ROW_74250" localSheetId="1" hidden="1">'Profit and Loss Prev Yr Comp'!$F$6</definedName>
    <definedName name="QB_ROW_75250" localSheetId="0" hidden="1">'Profit and Loss'!$F$7</definedName>
    <definedName name="QB_ROW_75250" localSheetId="1" hidden="1">'Profit and Loss Prev Yr Comp'!$F$8</definedName>
    <definedName name="QB_ROW_77250" localSheetId="0" hidden="1">'Profit and Loss'!$F$20</definedName>
    <definedName name="QB_ROW_77250" localSheetId="1" hidden="1">'Profit and Loss Prev Yr Comp'!$F$36</definedName>
    <definedName name="QB_ROW_78250" localSheetId="1" hidden="1">'Profit and Loss Prev Yr Comp'!$F$32</definedName>
    <definedName name="QB_ROW_79250" localSheetId="1" hidden="1">'Profit and Loss Prev Yr Comp'!$F$44</definedName>
    <definedName name="QB_ROW_8011" localSheetId="2" hidden="1">'Balance Sheet'!$B$16</definedName>
    <definedName name="QB_ROW_8011" localSheetId="3" hidden="1">'Balance Sheet Prev Yr Comp'!$B$17</definedName>
    <definedName name="QB_ROW_81250" localSheetId="0" hidden="1">'Profit and Loss'!$F$26</definedName>
    <definedName name="QB_ROW_81250" localSheetId="1" hidden="1">'Profit and Loss Prev Yr Comp'!$F$42</definedName>
    <definedName name="QB_ROW_82250" localSheetId="0" hidden="1">'Profit and Loss'!$F$22</definedName>
    <definedName name="QB_ROW_82250" localSheetId="1" hidden="1">'Profit and Loss Prev Yr Comp'!$F$38</definedName>
    <definedName name="QB_ROW_8311" localSheetId="2" hidden="1">'Balance Sheet'!$B$29</definedName>
    <definedName name="QB_ROW_8311" localSheetId="3" hidden="1">'Balance Sheet Prev Yr Comp'!$B$31</definedName>
    <definedName name="QB_ROW_83250" localSheetId="1" hidden="1">'Profit and Loss Prev Yr Comp'!$F$35</definedName>
    <definedName name="QB_ROW_85250" localSheetId="0" hidden="1">'Profit and Loss'!$F$21</definedName>
    <definedName name="QB_ROW_85250" localSheetId="1" hidden="1">'Profit and Loss Prev Yr Comp'!$F$37</definedName>
    <definedName name="QB_ROW_86321" localSheetId="0" hidden="1">'Profit and Loss'!$C$14</definedName>
    <definedName name="QB_ROW_86321" localSheetId="1" hidden="1">'Profit and Loss Prev Yr Comp'!$C$18</definedName>
    <definedName name="QB_ROW_87030" localSheetId="0" hidden="1">'Profit and Loss'!$D$89</definedName>
    <definedName name="QB_ROW_87030" localSheetId="1" hidden="1">'Profit and Loss Prev Yr Comp'!$D$120</definedName>
    <definedName name="QB_ROW_87330" localSheetId="0" hidden="1">'Profit and Loss'!$D$91</definedName>
    <definedName name="QB_ROW_87330" localSheetId="1" hidden="1">'Profit and Loss Prev Yr Comp'!$D$123</definedName>
    <definedName name="QB_ROW_89250" localSheetId="0" hidden="1">'Profit and Loss'!$F$10</definedName>
    <definedName name="QB_ROW_89250" localSheetId="1" hidden="1">'Profit and Loss Prev Yr Comp'!$F$11</definedName>
    <definedName name="QB_ROW_9021" localSheetId="2" hidden="1">'Balance Sheet'!$C$17</definedName>
    <definedName name="QB_ROW_9021" localSheetId="3" hidden="1">'Balance Sheet Prev Yr Comp'!$C$18</definedName>
    <definedName name="QB_ROW_9321" localSheetId="2" hidden="1">'Balance Sheet'!$C$28</definedName>
    <definedName name="QB_ROW_9321" localSheetId="3" hidden="1">'Balance Sheet Prev Yr Comp'!$C$30</definedName>
    <definedName name="QB_ROW_98040" localSheetId="2" hidden="1">'Balance Sheet'!$E$19</definedName>
    <definedName name="QB_ROW_98040" localSheetId="3" hidden="1">'Balance Sheet Prev Yr Comp'!$E$20</definedName>
    <definedName name="QB_ROW_98340" localSheetId="2" hidden="1">'Balance Sheet'!$E$21</definedName>
    <definedName name="QB_ROW_98340" localSheetId="3" hidden="1">'Balance Sheet Prev Yr Comp'!$E$23</definedName>
    <definedName name="QBCANSUPPORTUPDATE" localSheetId="5">TRUE</definedName>
    <definedName name="QBCANSUPPORTUPDATE" localSheetId="2">TRUE</definedName>
    <definedName name="QBCANSUPPORTUPDATE" localSheetId="3">TRUE</definedName>
    <definedName name="QBCANSUPPORTUPDATE" localSheetId="4">TRUE</definedName>
    <definedName name="QBCANSUPPORTUPDATE" localSheetId="0">TRUE</definedName>
    <definedName name="QBCANSUPPORTUPDATE" localSheetId="1">TRUE</definedName>
    <definedName name="QBCOMPANYFILENAME" localSheetId="5">"C:\Users\Public\Documents\Intuit\QuickBooks\Company Files\AgileAlliance.QBW"</definedName>
    <definedName name="QBCOMPANYFILENAME" localSheetId="2">"C:\Users\Public\Documents\Intuit\QuickBooks\Company Files\AgileAlliance.QBW"</definedName>
    <definedName name="QBCOMPANYFILENAME" localSheetId="3">"C:\Users\Public\Documents\Intuit\QuickBooks\Company Files\AgileAlliance.QBW"</definedName>
    <definedName name="QBCOMPANYFILENAME" localSheetId="4">"C:\Users\Public\Documents\Intuit\QuickBooks\Company Files\AgileAlliance.QBW"</definedName>
    <definedName name="QBCOMPANYFILENAME" localSheetId="0">"C:\Users\Public\Documents\Intuit\QuickBooks\Company Files\AgileAlliance.QBW"</definedName>
    <definedName name="QBCOMPANYFILENAME" localSheetId="1">"C:\Users\Public\Documents\Intuit\QuickBooks\Company Files\AgileAlliance.QBW"</definedName>
    <definedName name="QBENDDATE" localSheetId="5">20210331</definedName>
    <definedName name="QBENDDATE" localSheetId="2">20210331</definedName>
    <definedName name="QBENDDATE" localSheetId="3">20210331</definedName>
    <definedName name="QBENDDATE" localSheetId="4">20210331</definedName>
    <definedName name="QBENDDATE" localSheetId="0">20210331</definedName>
    <definedName name="QBENDDATE" localSheetId="1">20210331</definedName>
    <definedName name="QBHEADERSONSCREEN" localSheetId="5">FALSE</definedName>
    <definedName name="QBHEADERSONSCREEN" localSheetId="2">FALSE</definedName>
    <definedName name="QBHEADERSONSCREEN" localSheetId="3">FALSE</definedName>
    <definedName name="QBHEADERSONSCREEN" localSheetId="4">FALSE</definedName>
    <definedName name="QBHEADERSONSCREEN" localSheetId="0">FALSE</definedName>
    <definedName name="QBHEADERSONSCREEN" localSheetId="1">FALSE</definedName>
    <definedName name="QBMETADATASIZE" localSheetId="5">5934</definedName>
    <definedName name="QBMETADATASIZE" localSheetId="2">5924</definedName>
    <definedName name="QBMETADATASIZE" localSheetId="3">5924</definedName>
    <definedName name="QBMETADATASIZE" localSheetId="4">5924</definedName>
    <definedName name="QBMETADATASIZE" localSheetId="0">5924</definedName>
    <definedName name="QBMETADATASIZE" localSheetId="1">5924</definedName>
    <definedName name="QBPRESERVECOLOR" localSheetId="5">TRUE</definedName>
    <definedName name="QBPRESERVECOLOR" localSheetId="2">TRUE</definedName>
    <definedName name="QBPRESERVECOLOR" localSheetId="3">TRUE</definedName>
    <definedName name="QBPRESERVECOLOR" localSheetId="4">TRUE</definedName>
    <definedName name="QBPRESERVECOLOR" localSheetId="0">TRUE</definedName>
    <definedName name="QBPRESERVECOLOR" localSheetId="1">TRUE</definedName>
    <definedName name="QBPRESERVEFONT" localSheetId="5">TRUE</definedName>
    <definedName name="QBPRESERVEFONT" localSheetId="2">TRUE</definedName>
    <definedName name="QBPRESERVEFONT" localSheetId="3">TRUE</definedName>
    <definedName name="QBPRESERVEFONT" localSheetId="4">TRUE</definedName>
    <definedName name="QBPRESERVEFONT" localSheetId="0">TRUE</definedName>
    <definedName name="QBPRESERVEFONT" localSheetId="1">TRUE</definedName>
    <definedName name="QBPRESERVEROWHEIGHT" localSheetId="5">TRUE</definedName>
    <definedName name="QBPRESERVEROWHEIGHT" localSheetId="2">TRUE</definedName>
    <definedName name="QBPRESERVEROWHEIGHT" localSheetId="3">TRUE</definedName>
    <definedName name="QBPRESERVEROWHEIGHT" localSheetId="4">TRUE</definedName>
    <definedName name="QBPRESERVEROWHEIGHT" localSheetId="0">TRUE</definedName>
    <definedName name="QBPRESERVEROWHEIGHT" localSheetId="1">TRUE</definedName>
    <definedName name="QBPRESERVESPACE" localSheetId="5">TRUE</definedName>
    <definedName name="QBPRESERVESPACE" localSheetId="2">TRUE</definedName>
    <definedName name="QBPRESERVESPACE" localSheetId="3">TRUE</definedName>
    <definedName name="QBPRESERVESPACE" localSheetId="4">TRUE</definedName>
    <definedName name="QBPRESERVESPACE" localSheetId="0">TRUE</definedName>
    <definedName name="QBPRESERVESPACE" localSheetId="1">TRUE</definedName>
    <definedName name="QBREPORTCOLAXIS" localSheetId="5">35</definedName>
    <definedName name="QBREPORTCOLAXIS" localSheetId="2">0</definedName>
    <definedName name="QBREPORTCOLAXIS" localSheetId="3">0</definedName>
    <definedName name="QBREPORTCOLAXIS" localSheetId="4">0</definedName>
    <definedName name="QBREPORTCOLAXIS" localSheetId="0">0</definedName>
    <definedName name="QBREPORTCOLAXIS" localSheetId="1">0</definedName>
    <definedName name="QBREPORTCOMPANYID" localSheetId="5">"66a298e18cf34808b1c198e995be9bbf"</definedName>
    <definedName name="QBREPORTCOMPANYID" localSheetId="2">"66a298e18cf34808b1c198e995be9bbf"</definedName>
    <definedName name="QBREPORTCOMPANYID" localSheetId="3">"66a298e18cf34808b1c198e995be9bbf"</definedName>
    <definedName name="QBREPORTCOMPANYID" localSheetId="4">"66a298e18cf34808b1c198e995be9bbf"</definedName>
    <definedName name="QBREPORTCOMPANYID" localSheetId="0">"66a298e18cf34808b1c198e995be9bbf"</definedName>
    <definedName name="QBREPORTCOMPANYID" localSheetId="1">"66a298e18cf34808b1c198e995be9bbf"</definedName>
    <definedName name="QBREPORTCOMPARECOL_ANNUALBUDGET" localSheetId="5">FALSE</definedName>
    <definedName name="QBREPORTCOMPARECOL_ANNUALBUDGET" localSheetId="2">FALSE</definedName>
    <definedName name="QBREPORTCOMPARECOL_ANNUALBUDGET" localSheetId="3">FALSE</definedName>
    <definedName name="QBREPORTCOMPARECOL_ANNUALBUDGET" localSheetId="4">FALSE</definedName>
    <definedName name="QBREPORTCOMPARECOL_ANNUALBUDGET" localSheetId="0">FALSE</definedName>
    <definedName name="QBREPORTCOMPARECOL_ANNUALBUDGET" localSheetId="1">FALSE</definedName>
    <definedName name="QBREPORTCOMPARECOL_AVGCOGS" localSheetId="5">FALSE</definedName>
    <definedName name="QBREPORTCOMPARECOL_AVGCOGS" localSheetId="2">FALSE</definedName>
    <definedName name="QBREPORTCOMPARECOL_AVGCOGS" localSheetId="3">FALSE</definedName>
    <definedName name="QBREPORTCOMPARECOL_AVGCOGS" localSheetId="4">FALSE</definedName>
    <definedName name="QBREPORTCOMPARECOL_AVGCOGS" localSheetId="0">FALSE</definedName>
    <definedName name="QBREPORTCOMPARECOL_AVGCOGS" localSheetId="1">FALSE</definedName>
    <definedName name="QBREPORTCOMPARECOL_AVGPRICE" localSheetId="5">FALSE</definedName>
    <definedName name="QBREPORTCOMPARECOL_AVGPRICE" localSheetId="2">FALSE</definedName>
    <definedName name="QBREPORTCOMPARECOL_AVGPRICE" localSheetId="3">FALSE</definedName>
    <definedName name="QBREPORTCOMPARECOL_AVGPRICE" localSheetId="4">FALSE</definedName>
    <definedName name="QBREPORTCOMPARECOL_AVGPRICE" localSheetId="0">FALSE</definedName>
    <definedName name="QBREPORTCOMPARECOL_AVGPRICE" localSheetId="1">FALSE</definedName>
    <definedName name="QBREPORTCOMPARECOL_BUDDIFF" localSheetId="5">FALSE</definedName>
    <definedName name="QBREPORTCOMPARECOL_BUDDIFF" localSheetId="2">FALSE</definedName>
    <definedName name="QBREPORTCOMPARECOL_BUDDIFF" localSheetId="3">FALSE</definedName>
    <definedName name="QBREPORTCOMPARECOL_BUDDIFF" localSheetId="4">FALSE</definedName>
    <definedName name="QBREPORTCOMPARECOL_BUDDIFF" localSheetId="0">FALSE</definedName>
    <definedName name="QBREPORTCOMPARECOL_BUDDIFF" localSheetId="1">FALSE</definedName>
    <definedName name="QBREPORTCOMPARECOL_BUDGET" localSheetId="5">FALSE</definedName>
    <definedName name="QBREPORTCOMPARECOL_BUDGET" localSheetId="2">FALSE</definedName>
    <definedName name="QBREPORTCOMPARECOL_BUDGET" localSheetId="3">FALSE</definedName>
    <definedName name="QBREPORTCOMPARECOL_BUDGET" localSheetId="4">FALSE</definedName>
    <definedName name="QBREPORTCOMPARECOL_BUDGET" localSheetId="0">FALSE</definedName>
    <definedName name="QBREPORTCOMPARECOL_BUDGET" localSheetId="1">FALSE</definedName>
    <definedName name="QBREPORTCOMPARECOL_BUDPCT" localSheetId="5">FALSE</definedName>
    <definedName name="QBREPORTCOMPARECOL_BUDPCT" localSheetId="2">FALSE</definedName>
    <definedName name="QBREPORTCOMPARECOL_BUDPCT" localSheetId="3">FALSE</definedName>
    <definedName name="QBREPORTCOMPARECOL_BUDPCT" localSheetId="4">FALSE</definedName>
    <definedName name="QBREPORTCOMPARECOL_BUDPCT" localSheetId="0">FALSE</definedName>
    <definedName name="QBREPORTCOMPARECOL_BUDPCT" localSheetId="1">FALSE</definedName>
    <definedName name="QBREPORTCOMPARECOL_COGS" localSheetId="5">FALSE</definedName>
    <definedName name="QBREPORTCOMPARECOL_COGS" localSheetId="2">FALSE</definedName>
    <definedName name="QBREPORTCOMPARECOL_COGS" localSheetId="3">FALSE</definedName>
    <definedName name="QBREPORTCOMPARECOL_COGS" localSheetId="4">FALSE</definedName>
    <definedName name="QBREPORTCOMPARECOL_COGS" localSheetId="0">FALSE</definedName>
    <definedName name="QBREPORTCOMPARECOL_COGS" localSheetId="1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5">FALSE</definedName>
    <definedName name="QBREPORTCOMPARECOL_FORECAST" localSheetId="2">FALSE</definedName>
    <definedName name="QBREPORTCOMPARECOL_FORECAST" localSheetId="3">FALSE</definedName>
    <definedName name="QBREPORTCOMPARECOL_FORECAST" localSheetId="4">FALSE</definedName>
    <definedName name="QBREPORTCOMPARECOL_FORECAST" localSheetId="0">FALSE</definedName>
    <definedName name="QBREPORTCOMPARECOL_FORECAST" localSheetId="1">FALSE</definedName>
    <definedName name="QBREPORTCOMPARECOL_GROSSMARGIN" localSheetId="5">FALSE</definedName>
    <definedName name="QBREPORTCOMPARECOL_GROSSMARGIN" localSheetId="2">FALSE</definedName>
    <definedName name="QBREPORTCOMPARECOL_GROSSMARGIN" localSheetId="3">FALSE</definedName>
    <definedName name="QBREPORTCOMPARECOL_GROSSMARGIN" localSheetId="4">FALSE</definedName>
    <definedName name="QBREPORTCOMPARECOL_GROSSMARGIN" localSheetId="0">FALSE</definedName>
    <definedName name="QBREPORTCOMPARECOL_GROSSMARGIN" localSheetId="1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0">FALSE</definedName>
    <definedName name="QBREPORTCOMPARECOL_GROSSMARGINPCT" localSheetId="1">FALSE</definedName>
    <definedName name="QBREPORTCOMPARECOL_HOURS" localSheetId="5">FALSE</definedName>
    <definedName name="QBREPORTCOMPARECOL_HOURS" localSheetId="2">FALSE</definedName>
    <definedName name="QBREPORTCOMPARECOL_HOURS" localSheetId="3">FALSE</definedName>
    <definedName name="QBREPORTCOMPARECOL_HOURS" localSheetId="4">FALSE</definedName>
    <definedName name="QBREPORTCOMPARECOL_HOURS" localSheetId="0">FALSE</definedName>
    <definedName name="QBREPORTCOMPARECOL_HOURS" localSheetId="1">FALSE</definedName>
    <definedName name="QBREPORTCOMPARECOL_PCTCOL" localSheetId="5">FALSE</definedName>
    <definedName name="QBREPORTCOMPARECOL_PCTCOL" localSheetId="2">FALSE</definedName>
    <definedName name="QBREPORTCOMPARECOL_PCTCOL" localSheetId="3">FALSE</definedName>
    <definedName name="QBREPORTCOMPARECOL_PCTCOL" localSheetId="4">FALSE</definedName>
    <definedName name="QBREPORTCOMPARECOL_PCTCOL" localSheetId="0">FALSE</definedName>
    <definedName name="QBREPORTCOMPARECOL_PCTCOL" localSheetId="1">FALSE</definedName>
    <definedName name="QBREPORTCOMPARECOL_PCTEXPENSE" localSheetId="5">FALSE</definedName>
    <definedName name="QBREPORTCOMPARECOL_PCTEXPENSE" localSheetId="2">FALSE</definedName>
    <definedName name="QBREPORTCOMPARECOL_PCTEXPENSE" localSheetId="3">FALSE</definedName>
    <definedName name="QBREPORTCOMPARECOL_PCTEXPENSE" localSheetId="4">FALSE</definedName>
    <definedName name="QBREPORTCOMPARECOL_PCTEXPENSE" localSheetId="0">FALSE</definedName>
    <definedName name="QBREPORTCOMPARECOL_PCTEXPENSE" localSheetId="1">FALSE</definedName>
    <definedName name="QBREPORTCOMPARECOL_PCTINCOME" localSheetId="5">FALSE</definedName>
    <definedName name="QBREPORTCOMPARECOL_PCTINCOME" localSheetId="2">FALSE</definedName>
    <definedName name="QBREPORTCOMPARECOL_PCTINCOME" localSheetId="3">FALSE</definedName>
    <definedName name="QBREPORTCOMPARECOL_PCTINCOME" localSheetId="4">FALSE</definedName>
    <definedName name="QBREPORTCOMPARECOL_PCTINCOME" localSheetId="0">FALSE</definedName>
    <definedName name="QBREPORTCOMPARECOL_PCTINCOME" localSheetId="1">FALSE</definedName>
    <definedName name="QBREPORTCOMPARECOL_PCTOFSALES" localSheetId="5">FALSE</definedName>
    <definedName name="QBREPORTCOMPARECOL_PCTOFSALES" localSheetId="2">FALSE</definedName>
    <definedName name="QBREPORTCOMPARECOL_PCTOFSALES" localSheetId="3">FALSE</definedName>
    <definedName name="QBREPORTCOMPARECOL_PCTOFSALES" localSheetId="4">FALSE</definedName>
    <definedName name="QBREPORTCOMPARECOL_PCTOFSALES" localSheetId="0">FALSE</definedName>
    <definedName name="QBREPORTCOMPARECOL_PCTOFSALES" localSheetId="1">FALSE</definedName>
    <definedName name="QBREPORTCOMPARECOL_PCTROW" localSheetId="5">FALSE</definedName>
    <definedName name="QBREPORTCOMPARECOL_PCTROW" localSheetId="2">FALSE</definedName>
    <definedName name="QBREPORTCOMPARECOL_PCTROW" localSheetId="3">FALSE</definedName>
    <definedName name="QBREPORTCOMPARECOL_PCTROW" localSheetId="4">FALSE</definedName>
    <definedName name="QBREPORTCOMPARECOL_PCTROW" localSheetId="0">FALSE</definedName>
    <definedName name="QBREPORTCOMPARECOL_PCTROW" localSheetId="1">FALSE</definedName>
    <definedName name="QBREPORTCOMPARECOL_PPDIFF" localSheetId="5">FALSE</definedName>
    <definedName name="QBREPORTCOMPARECOL_PPDIFF" localSheetId="2">FALSE</definedName>
    <definedName name="QBREPORTCOMPARECOL_PPDIFF" localSheetId="3">FALSE</definedName>
    <definedName name="QBREPORTCOMPARECOL_PPDIFF" localSheetId="4">FALSE</definedName>
    <definedName name="QBREPORTCOMPARECOL_PPDIFF" localSheetId="0">FALSE</definedName>
    <definedName name="QBREPORTCOMPARECOL_PPDIFF" localSheetId="1">FALSE</definedName>
    <definedName name="QBREPORTCOMPARECOL_PPPCT" localSheetId="5">FALSE</definedName>
    <definedName name="QBREPORTCOMPARECOL_PPPCT" localSheetId="2">FALSE</definedName>
    <definedName name="QBREPORTCOMPARECOL_PPPCT" localSheetId="3">FALSE</definedName>
    <definedName name="QBREPORTCOMPARECOL_PPPCT" localSheetId="4">FALSE</definedName>
    <definedName name="QBREPORTCOMPARECOL_PPPCT" localSheetId="0">FALSE</definedName>
    <definedName name="QBREPORTCOMPARECOL_PPPCT" localSheetId="1">FALSE</definedName>
    <definedName name="QBREPORTCOMPARECOL_PREVPERIOD" localSheetId="5">FALSE</definedName>
    <definedName name="QBREPORTCOMPARECOL_PREVPERIOD" localSheetId="2">FALSE</definedName>
    <definedName name="QBREPORTCOMPARECOL_PREVPERIOD" localSheetId="3">FALSE</definedName>
    <definedName name="QBREPORTCOMPARECOL_PREVPERIOD" localSheetId="4">FALSE</definedName>
    <definedName name="QBREPORTCOMPARECOL_PREVPERIOD" localSheetId="0">FALSE</definedName>
    <definedName name="QBREPORTCOMPARECOL_PREVPERIOD" localSheetId="1">FALSE</definedName>
    <definedName name="QBREPORTCOMPARECOL_PREVYEAR" localSheetId="5">FALSE</definedName>
    <definedName name="QBREPORTCOMPARECOL_PREVYEAR" localSheetId="2">FALSE</definedName>
    <definedName name="QBREPORTCOMPARECOL_PREVYEAR" localSheetId="3">TRUE</definedName>
    <definedName name="QBREPORTCOMPARECOL_PREVYEAR" localSheetId="4">FALSE</definedName>
    <definedName name="QBREPORTCOMPARECOL_PREVYEAR" localSheetId="0">FALSE</definedName>
    <definedName name="QBREPORTCOMPARECOL_PREVYEAR" localSheetId="1">TRUE</definedName>
    <definedName name="QBREPORTCOMPARECOL_PYDIFF" localSheetId="5">FALSE</definedName>
    <definedName name="QBREPORTCOMPARECOL_PYDIFF" localSheetId="2">FALSE</definedName>
    <definedName name="QBREPORTCOMPARECOL_PYDIFF" localSheetId="3">TRUE</definedName>
    <definedName name="QBREPORTCOMPARECOL_PYDIFF" localSheetId="4">FALSE</definedName>
    <definedName name="QBREPORTCOMPARECOL_PYDIFF" localSheetId="0">FALSE</definedName>
    <definedName name="QBREPORTCOMPARECOL_PYDIFF" localSheetId="1">TRUE</definedName>
    <definedName name="QBREPORTCOMPARECOL_PYPCT" localSheetId="5">FALSE</definedName>
    <definedName name="QBREPORTCOMPARECOL_PYPCT" localSheetId="2">FALSE</definedName>
    <definedName name="QBREPORTCOMPARECOL_PYPCT" localSheetId="3">TRUE</definedName>
    <definedName name="QBREPORTCOMPARECOL_PYPCT" localSheetId="4">FALSE</definedName>
    <definedName name="QBREPORTCOMPARECOL_PYPCT" localSheetId="0">FALSE</definedName>
    <definedName name="QBREPORTCOMPARECOL_PYPCT" localSheetId="1">TRUE</definedName>
    <definedName name="QBREPORTCOMPARECOL_QTY" localSheetId="5">FALSE</definedName>
    <definedName name="QBREPORTCOMPARECOL_QTY" localSheetId="2">FALSE</definedName>
    <definedName name="QBREPORTCOMPARECOL_QTY" localSheetId="3">FALSE</definedName>
    <definedName name="QBREPORTCOMPARECOL_QTY" localSheetId="4">FALSE</definedName>
    <definedName name="QBREPORTCOMPARECOL_QTY" localSheetId="0">FALSE</definedName>
    <definedName name="QBREPORTCOMPARECOL_QTY" localSheetId="1">FALSE</definedName>
    <definedName name="QBREPORTCOMPARECOL_RATE" localSheetId="5">FALSE</definedName>
    <definedName name="QBREPORTCOMPARECOL_RATE" localSheetId="2">FALSE</definedName>
    <definedName name="QBREPORTCOMPARECOL_RATE" localSheetId="3">FALSE</definedName>
    <definedName name="QBREPORTCOMPARECOL_RATE" localSheetId="4">FALSE</definedName>
    <definedName name="QBREPORTCOMPARECOL_RATE" localSheetId="0">FALSE</definedName>
    <definedName name="QBREPORTCOMPARECOL_RATE" localSheetId="1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5">FALSE</definedName>
    <definedName name="QBREPORTCOMPARECOL_TRIPMILES" localSheetId="2">FALSE</definedName>
    <definedName name="QBREPORTCOMPARECOL_TRIPMILES" localSheetId="3">FALSE</definedName>
    <definedName name="QBREPORTCOMPARECOL_TRIPMILES" localSheetId="4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0">FALSE</definedName>
    <definedName name="QBREPORTCOMPARECOL_TRIPUNBILLEDMILES" localSheetId="1">FALSE</definedName>
    <definedName name="QBREPORTCOMPARECOL_YTD" localSheetId="5">FALSE</definedName>
    <definedName name="QBREPORTCOMPARECOL_YTD" localSheetId="2">FALSE</definedName>
    <definedName name="QBREPORTCOMPARECOL_YTD" localSheetId="3">FALSE</definedName>
    <definedName name="QBREPORTCOMPARECOL_YTD" localSheetId="4">FALSE</definedName>
    <definedName name="QBREPORTCOMPARECOL_YTD" localSheetId="0">FALSE</definedName>
    <definedName name="QBREPORTCOMPARECOL_YTD" localSheetId="1">FALSE</definedName>
    <definedName name="QBREPORTCOMPARECOL_YTDBUDGET" localSheetId="5">FALSE</definedName>
    <definedName name="QBREPORTCOMPARECOL_YTDBUDGET" localSheetId="2">FALSE</definedName>
    <definedName name="QBREPORTCOMPARECOL_YTDBUDGET" localSheetId="3">FALSE</definedName>
    <definedName name="QBREPORTCOMPARECOL_YTDBUDGET" localSheetId="4">FALSE</definedName>
    <definedName name="QBREPORTCOMPARECOL_YTDBUDGET" localSheetId="0">FALSE</definedName>
    <definedName name="QBREPORTCOMPARECOL_YTDBUDGET" localSheetId="1">FALSE</definedName>
    <definedName name="QBREPORTCOMPARECOL_YTDPCT" localSheetId="5">FALSE</definedName>
    <definedName name="QBREPORTCOMPARECOL_YTDPCT" localSheetId="2">FALSE</definedName>
    <definedName name="QBREPORTCOMPARECOL_YTDPCT" localSheetId="3">FALSE</definedName>
    <definedName name="QBREPORTCOMPARECOL_YTDPCT" localSheetId="4">FALSE</definedName>
    <definedName name="QBREPORTCOMPARECOL_YTDPCT" localSheetId="0">FALSE</definedName>
    <definedName name="QBREPORTCOMPARECOL_YTDPCT" localSheetId="1">FALSE</definedName>
    <definedName name="QBREPORTROWAXIS" localSheetId="5">13</definedName>
    <definedName name="QBREPORTROWAXIS" localSheetId="2">9</definedName>
    <definedName name="QBREPORTROWAXIS" localSheetId="3">9</definedName>
    <definedName name="QBREPORTROWAXIS" localSheetId="4">77</definedName>
    <definedName name="QBREPORTROWAXIS" localSheetId="0">11</definedName>
    <definedName name="QBREPORTROWAXIS" localSheetId="1">11</definedName>
    <definedName name="QBREPORTSUBCOLAXIS" localSheetId="5">0</definedName>
    <definedName name="QBREPORTSUBCOLAXIS" localSheetId="2">0</definedName>
    <definedName name="QBREPORTSUBCOLAXIS" localSheetId="3">24</definedName>
    <definedName name="QBREPORTSUBCOLAXIS" localSheetId="4">0</definedName>
    <definedName name="QBREPORTSUBCOLAXIS" localSheetId="0">0</definedName>
    <definedName name="QBREPORTSUBCOLAXIS" localSheetId="1">24</definedName>
    <definedName name="QBREPORTTYPE" localSheetId="5">12</definedName>
    <definedName name="QBREPORTTYPE" localSheetId="2">5</definedName>
    <definedName name="QBREPORTTYPE" localSheetId="3">6</definedName>
    <definedName name="QBREPORTTYPE" localSheetId="4">238</definedName>
    <definedName name="QBREPORTTYPE" localSheetId="0">0</definedName>
    <definedName name="QBREPORTTYPE" localSheetId="1">1</definedName>
    <definedName name="QBROWHEADERS" localSheetId="5">2</definedName>
    <definedName name="QBROWHEADERS" localSheetId="2">6</definedName>
    <definedName name="QBROWHEADERS" localSheetId="3">6</definedName>
    <definedName name="QBROWHEADERS" localSheetId="4">5</definedName>
    <definedName name="QBROWHEADERS" localSheetId="0">7</definedName>
    <definedName name="QBROWHEADERS" localSheetId="1">7</definedName>
    <definedName name="QBSTARTDATE" localSheetId="5">20210101</definedName>
    <definedName name="QBSTARTDATE" localSheetId="2">20210101</definedName>
    <definedName name="QBSTARTDATE" localSheetId="3">20210101</definedName>
    <definedName name="QBSTARTDATE" localSheetId="4">20210101</definedName>
    <definedName name="QBSTARTDATE" localSheetId="0">20210101</definedName>
    <definedName name="QBSTARTDATE" localSheetId="1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4" l="1"/>
  <c r="G35" i="4"/>
  <c r="M35" i="4" s="1"/>
  <c r="M34" i="4"/>
  <c r="K34" i="4"/>
  <c r="M33" i="4"/>
  <c r="K33" i="4"/>
  <c r="I29" i="4"/>
  <c r="G29" i="4"/>
  <c r="M29" i="4" s="1"/>
  <c r="M28" i="4"/>
  <c r="K28" i="4"/>
  <c r="M27" i="4"/>
  <c r="K27" i="4"/>
  <c r="M26" i="4"/>
  <c r="K26" i="4"/>
  <c r="I24" i="4"/>
  <c r="I30" i="4" s="1"/>
  <c r="I31" i="4" s="1"/>
  <c r="I36" i="4" s="1"/>
  <c r="I23" i="4"/>
  <c r="G23" i="4"/>
  <c r="G24" i="4" s="1"/>
  <c r="M22" i="4"/>
  <c r="K22" i="4"/>
  <c r="M21" i="4"/>
  <c r="K21" i="4"/>
  <c r="I14" i="4"/>
  <c r="I15" i="4" s="1"/>
  <c r="I13" i="4"/>
  <c r="G13" i="4"/>
  <c r="M13" i="4" s="1"/>
  <c r="M12" i="4"/>
  <c r="K12" i="4"/>
  <c r="M11" i="4"/>
  <c r="K11" i="4"/>
  <c r="I9" i="4"/>
  <c r="G9" i="4"/>
  <c r="G14" i="4" s="1"/>
  <c r="M8" i="4"/>
  <c r="K8" i="4"/>
  <c r="M7" i="4"/>
  <c r="K7" i="4"/>
  <c r="M6" i="4"/>
  <c r="K6" i="4"/>
  <c r="F10" i="5"/>
  <c r="F11" i="5" s="1"/>
  <c r="F13" i="5" s="1"/>
  <c r="K11" i="6"/>
  <c r="I11" i="6"/>
  <c r="G11" i="6"/>
  <c r="E11" i="6"/>
  <c r="C11" i="6"/>
  <c r="M11" i="6" s="1"/>
  <c r="M10" i="6"/>
  <c r="M9" i="6"/>
  <c r="M8" i="6"/>
  <c r="M7" i="6"/>
  <c r="M6" i="6"/>
  <c r="M5" i="6"/>
  <c r="M4" i="6"/>
  <c r="M3" i="6"/>
  <c r="M2" i="6"/>
  <c r="G33" i="3"/>
  <c r="G27" i="3"/>
  <c r="G21" i="3"/>
  <c r="G22" i="3" s="1"/>
  <c r="G28" i="3" s="1"/>
  <c r="G29" i="3" s="1"/>
  <c r="G34" i="3" s="1"/>
  <c r="G12" i="3"/>
  <c r="G8" i="3"/>
  <c r="G13" i="3" s="1"/>
  <c r="G14" i="3" s="1"/>
  <c r="J123" i="2"/>
  <c r="J124" i="2" s="1"/>
  <c r="H123" i="2"/>
  <c r="H124" i="2" s="1"/>
  <c r="N122" i="2"/>
  <c r="L122" i="2"/>
  <c r="N121" i="2"/>
  <c r="L121" i="2"/>
  <c r="J118" i="2"/>
  <c r="J125" i="2" s="1"/>
  <c r="H118" i="2"/>
  <c r="H125" i="2" s="1"/>
  <c r="N117" i="2"/>
  <c r="L117" i="2"/>
  <c r="N116" i="2"/>
  <c r="L116" i="2"/>
  <c r="J111" i="2"/>
  <c r="H111" i="2"/>
  <c r="N111" i="2" s="1"/>
  <c r="N110" i="2"/>
  <c r="L110" i="2"/>
  <c r="N109" i="2"/>
  <c r="L109" i="2"/>
  <c r="N108" i="2"/>
  <c r="L108" i="2"/>
  <c r="N107" i="2"/>
  <c r="L107" i="2"/>
  <c r="N106" i="2"/>
  <c r="L106" i="2"/>
  <c r="N105" i="2"/>
  <c r="L105" i="2"/>
  <c r="N104" i="2"/>
  <c r="L104" i="2"/>
  <c r="N103" i="2"/>
  <c r="L103" i="2"/>
  <c r="N102" i="2"/>
  <c r="L102" i="2"/>
  <c r="N101" i="2"/>
  <c r="L101" i="2"/>
  <c r="J99" i="2"/>
  <c r="H99" i="2"/>
  <c r="N99" i="2" s="1"/>
  <c r="N98" i="2"/>
  <c r="L98" i="2"/>
  <c r="N97" i="2"/>
  <c r="L97" i="2"/>
  <c r="N96" i="2"/>
  <c r="L96" i="2"/>
  <c r="N95" i="2"/>
  <c r="L95" i="2"/>
  <c r="N94" i="2"/>
  <c r="L94" i="2"/>
  <c r="N93" i="2"/>
  <c r="L93" i="2"/>
  <c r="N92" i="2"/>
  <c r="L92" i="2"/>
  <c r="N91" i="2"/>
  <c r="L91" i="2"/>
  <c r="J88" i="2"/>
  <c r="H88" i="2"/>
  <c r="N87" i="2"/>
  <c r="L87" i="2"/>
  <c r="N86" i="2"/>
  <c r="L86" i="2"/>
  <c r="N85" i="2"/>
  <c r="L85" i="2"/>
  <c r="N83" i="2"/>
  <c r="L83" i="2"/>
  <c r="N82" i="2"/>
  <c r="L82" i="2"/>
  <c r="N81" i="2"/>
  <c r="L81" i="2"/>
  <c r="J80" i="2"/>
  <c r="H80" i="2"/>
  <c r="N80" i="2" s="1"/>
  <c r="N79" i="2"/>
  <c r="L79" i="2"/>
  <c r="N78" i="2"/>
  <c r="L78" i="2"/>
  <c r="N77" i="2"/>
  <c r="L77" i="2"/>
  <c r="N75" i="2"/>
  <c r="L75" i="2"/>
  <c r="N74" i="2"/>
  <c r="L74" i="2"/>
  <c r="N73" i="2"/>
  <c r="L73" i="2"/>
  <c r="N72" i="2"/>
  <c r="L72" i="2"/>
  <c r="N71" i="2"/>
  <c r="L71" i="2"/>
  <c r="N70" i="2"/>
  <c r="L70" i="2"/>
  <c r="J69" i="2"/>
  <c r="H69" i="2"/>
  <c r="L69" i="2" s="1"/>
  <c r="N68" i="2"/>
  <c r="L68" i="2"/>
  <c r="N67" i="2"/>
  <c r="L67" i="2"/>
  <c r="N66" i="2"/>
  <c r="L66" i="2"/>
  <c r="N65" i="2"/>
  <c r="L65" i="2"/>
  <c r="N64" i="2"/>
  <c r="L64" i="2"/>
  <c r="N63" i="2"/>
  <c r="L63" i="2"/>
  <c r="N62" i="2"/>
  <c r="L62" i="2"/>
  <c r="N61" i="2"/>
  <c r="L61" i="2"/>
  <c r="N60" i="2"/>
  <c r="L60" i="2"/>
  <c r="N59" i="2"/>
  <c r="L59" i="2"/>
  <c r="N58" i="2"/>
  <c r="L58" i="2"/>
  <c r="N57" i="2"/>
  <c r="L57" i="2"/>
  <c r="N56" i="2"/>
  <c r="L56" i="2"/>
  <c r="N54" i="2"/>
  <c r="L54" i="2"/>
  <c r="L52" i="2"/>
  <c r="J52" i="2"/>
  <c r="H52" i="2"/>
  <c r="N52" i="2" s="1"/>
  <c r="N51" i="2"/>
  <c r="L51" i="2"/>
  <c r="N50" i="2"/>
  <c r="L50" i="2"/>
  <c r="N49" i="2"/>
  <c r="L49" i="2"/>
  <c r="J47" i="2"/>
  <c r="H47" i="2"/>
  <c r="N47" i="2" s="1"/>
  <c r="N46" i="2"/>
  <c r="L46" i="2"/>
  <c r="N45" i="2"/>
  <c r="L45" i="2"/>
  <c r="N44" i="2"/>
  <c r="L44" i="2"/>
  <c r="N43" i="2"/>
  <c r="L43" i="2"/>
  <c r="N42" i="2"/>
  <c r="L42" i="2"/>
  <c r="L41" i="2"/>
  <c r="J41" i="2"/>
  <c r="H41" i="2"/>
  <c r="N41" i="2" s="1"/>
  <c r="N40" i="2"/>
  <c r="L40" i="2"/>
  <c r="N38" i="2"/>
  <c r="L38" i="2"/>
  <c r="N37" i="2"/>
  <c r="L37" i="2"/>
  <c r="N36" i="2"/>
  <c r="L36" i="2"/>
  <c r="N35" i="2"/>
  <c r="L35" i="2"/>
  <c r="N34" i="2"/>
  <c r="L34" i="2"/>
  <c r="N33" i="2"/>
  <c r="L33" i="2"/>
  <c r="N32" i="2"/>
  <c r="L32" i="2"/>
  <c r="N31" i="2"/>
  <c r="L31" i="2"/>
  <c r="N30" i="2"/>
  <c r="L30" i="2"/>
  <c r="L28" i="2"/>
  <c r="J28" i="2"/>
  <c r="H28" i="2"/>
  <c r="N28" i="2" s="1"/>
  <c r="N27" i="2"/>
  <c r="L27" i="2"/>
  <c r="J25" i="2"/>
  <c r="H25" i="2"/>
  <c r="N25" i="2" s="1"/>
  <c r="N24" i="2"/>
  <c r="L24" i="2"/>
  <c r="N23" i="2"/>
  <c r="L23" i="2"/>
  <c r="N22" i="2"/>
  <c r="L22" i="2"/>
  <c r="N21" i="2"/>
  <c r="L21" i="2"/>
  <c r="J16" i="2"/>
  <c r="H16" i="2"/>
  <c r="H17" i="2" s="1"/>
  <c r="N15" i="2"/>
  <c r="L15" i="2"/>
  <c r="L13" i="2"/>
  <c r="J13" i="2"/>
  <c r="H13" i="2"/>
  <c r="N13" i="2" s="1"/>
  <c r="N12" i="2"/>
  <c r="L12" i="2"/>
  <c r="N11" i="2"/>
  <c r="L11" i="2"/>
  <c r="L9" i="2"/>
  <c r="J9" i="2"/>
  <c r="J17" i="2" s="1"/>
  <c r="J18" i="2" s="1"/>
  <c r="H9" i="2"/>
  <c r="N9" i="2" s="1"/>
  <c r="N8" i="2"/>
  <c r="L8" i="2"/>
  <c r="N7" i="2"/>
  <c r="L7" i="2"/>
  <c r="N6" i="2"/>
  <c r="L6" i="2"/>
  <c r="H91" i="1"/>
  <c r="H92" i="1" s="1"/>
  <c r="H93" i="1" s="1"/>
  <c r="H87" i="1"/>
  <c r="H80" i="1"/>
  <c r="H73" i="1"/>
  <c r="H64" i="1"/>
  <c r="H58" i="1"/>
  <c r="H49" i="1"/>
  <c r="H33" i="1"/>
  <c r="H25" i="1"/>
  <c r="H28" i="1" s="1"/>
  <c r="H12" i="1"/>
  <c r="H8" i="1"/>
  <c r="H13" i="1" s="1"/>
  <c r="H14" i="1" s="1"/>
  <c r="H89" i="2" l="1"/>
  <c r="N89" i="2" s="1"/>
  <c r="J89" i="2"/>
  <c r="J112" i="2" s="1"/>
  <c r="J113" i="2" s="1"/>
  <c r="J126" i="2" s="1"/>
  <c r="N69" i="2"/>
  <c r="H65" i="1"/>
  <c r="H81" i="1" s="1"/>
  <c r="H82" i="1" s="1"/>
  <c r="H94" i="1" s="1"/>
  <c r="G15" i="4"/>
  <c r="M14" i="4"/>
  <c r="K14" i="4"/>
  <c r="N17" i="2"/>
  <c r="L17" i="2"/>
  <c r="H18" i="2"/>
  <c r="N124" i="2"/>
  <c r="L124" i="2"/>
  <c r="N125" i="2"/>
  <c r="L125" i="2"/>
  <c r="G30" i="4"/>
  <c r="M24" i="4"/>
  <c r="K24" i="4"/>
  <c r="L16" i="2"/>
  <c r="L47" i="2"/>
  <c r="L80" i="2"/>
  <c r="L88" i="2"/>
  <c r="L99" i="2"/>
  <c r="L111" i="2"/>
  <c r="L118" i="2"/>
  <c r="L123" i="2"/>
  <c r="N16" i="2"/>
  <c r="N88" i="2"/>
  <c r="N118" i="2"/>
  <c r="N123" i="2"/>
  <c r="K29" i="4"/>
  <c r="K35" i="4"/>
  <c r="K9" i="4"/>
  <c r="K13" i="4"/>
  <c r="K23" i="4"/>
  <c r="H112" i="2"/>
  <c r="L25" i="2"/>
  <c r="M9" i="4"/>
  <c r="M23" i="4"/>
  <c r="L89" i="2" l="1"/>
  <c r="H113" i="2"/>
  <c r="N18" i="2"/>
  <c r="L18" i="2"/>
  <c r="M30" i="4"/>
  <c r="K30" i="4"/>
  <c r="G31" i="4"/>
  <c r="N112" i="2"/>
  <c r="L112" i="2"/>
  <c r="M15" i="4"/>
  <c r="K15" i="4"/>
  <c r="G36" i="4" l="1"/>
  <c r="M31" i="4"/>
  <c r="K31" i="4"/>
  <c r="H126" i="2"/>
  <c r="N113" i="2"/>
  <c r="L113" i="2"/>
  <c r="M36" i="4" l="1"/>
  <c r="K36" i="4"/>
  <c r="N126" i="2"/>
  <c r="L126" i="2"/>
</calcChain>
</file>

<file path=xl/sharedStrings.xml><?xml version="1.0" encoding="utf-8"?>
<sst xmlns="http://schemas.openxmlformats.org/spreadsheetml/2006/main" count="314" uniqueCount="169">
  <si>
    <t>Jan - Mar 21</t>
  </si>
  <si>
    <t>Ordinary Income/Expense</t>
  </si>
  <si>
    <t>Income</t>
  </si>
  <si>
    <t>Conference Income</t>
  </si>
  <si>
    <t>Attendees</t>
  </si>
  <si>
    <t>Research Papers</t>
  </si>
  <si>
    <t>Sponsorships</t>
  </si>
  <si>
    <t>Total Conference Income</t>
  </si>
  <si>
    <t>Memberships</t>
  </si>
  <si>
    <t>Corporate</t>
  </si>
  <si>
    <t>Individual</t>
  </si>
  <si>
    <t>Total Memberships</t>
  </si>
  <si>
    <t>Total Income</t>
  </si>
  <si>
    <t>Gross Profit</t>
  </si>
  <si>
    <t>Expense</t>
  </si>
  <si>
    <t>Conference Expense</t>
  </si>
  <si>
    <t>Art/Design</t>
  </si>
  <si>
    <t>Canadian Tax</t>
  </si>
  <si>
    <t>Conference Planner</t>
  </si>
  <si>
    <t>Facility &amp; Equipment</t>
  </si>
  <si>
    <t>Honoraria</t>
  </si>
  <si>
    <t>Marketing/Promotion</t>
  </si>
  <si>
    <t>Merchant Fees</t>
  </si>
  <si>
    <t>Registrations</t>
  </si>
  <si>
    <t>Total Merchant Fees</t>
  </si>
  <si>
    <t>Printing/Reproduction</t>
  </si>
  <si>
    <t>Registration</t>
  </si>
  <si>
    <t>Total Conference Expense</t>
  </si>
  <si>
    <t>Corporate Members</t>
  </si>
  <si>
    <t>General</t>
  </si>
  <si>
    <t>Individual Members</t>
  </si>
  <si>
    <t>Operational Expenses</t>
  </si>
  <si>
    <t>Bank Service Charges</t>
  </si>
  <si>
    <t>Contract Labor</t>
  </si>
  <si>
    <t>Administrative Support</t>
  </si>
  <si>
    <t>Community Development</t>
  </si>
  <si>
    <t>Experience Report</t>
  </si>
  <si>
    <t>Initiative Support</t>
  </si>
  <si>
    <t>Management Services</t>
  </si>
  <si>
    <t>Membership Communications</t>
  </si>
  <si>
    <t>Miscellaneous General</t>
  </si>
  <si>
    <t>Reg. and Membership Mgmt</t>
  </si>
  <si>
    <t>Social Media</t>
  </si>
  <si>
    <t>Third Party Events Support</t>
  </si>
  <si>
    <t>Volunteers</t>
  </si>
  <si>
    <t>Website</t>
  </si>
  <si>
    <t>Total Contract Labor</t>
  </si>
  <si>
    <t>Insurance</t>
  </si>
  <si>
    <t>Marketing</t>
  </si>
  <si>
    <t>Miscellaneous Office</t>
  </si>
  <si>
    <t>Postage and Delivery</t>
  </si>
  <si>
    <t>Professional Fees</t>
  </si>
  <si>
    <t>HR</t>
  </si>
  <si>
    <t>Legal Fees</t>
  </si>
  <si>
    <t>Total Professional Fees</t>
  </si>
  <si>
    <t>Software</t>
  </si>
  <si>
    <t>Webinars</t>
  </si>
  <si>
    <t>Web Development</t>
  </si>
  <si>
    <t>Web Hosting</t>
  </si>
  <si>
    <t>Total Website</t>
  </si>
  <si>
    <t>Total Operational Expenses</t>
  </si>
  <si>
    <t>Payroll Expenses</t>
  </si>
  <si>
    <t>Health Insurance</t>
  </si>
  <si>
    <t>Processing Fees</t>
  </si>
  <si>
    <t>Retirement Benefits</t>
  </si>
  <si>
    <t>Salary</t>
  </si>
  <si>
    <t>Taxes</t>
  </si>
  <si>
    <t>Worker's Comp</t>
  </si>
  <si>
    <t>Total Payroll Expenses</t>
  </si>
  <si>
    <t>Programs</t>
  </si>
  <si>
    <t>Community Groups</t>
  </si>
  <si>
    <t>Conference Sponsorship Program</t>
  </si>
  <si>
    <t>Sharing Stories</t>
  </si>
  <si>
    <t>5 · Saturdays</t>
  </si>
  <si>
    <t>Total Programs</t>
  </si>
  <si>
    <t>Total Expense</t>
  </si>
  <si>
    <t>Net Ordinary Income</t>
  </si>
  <si>
    <t>Other Income/Expense</t>
  </si>
  <si>
    <t>Other Income</t>
  </si>
  <si>
    <t>Interest Income</t>
  </si>
  <si>
    <t>Royalties</t>
  </si>
  <si>
    <t>Total Other Income</t>
  </si>
  <si>
    <t>Other Expense</t>
  </si>
  <si>
    <t>User Groups</t>
  </si>
  <si>
    <t>Agile PDX</t>
  </si>
  <si>
    <t>Total User Groups</t>
  </si>
  <si>
    <t>Total Other Expense</t>
  </si>
  <si>
    <t>Net Other Income</t>
  </si>
  <si>
    <t>Net Income</t>
  </si>
  <si>
    <t>Jan - Mar 20</t>
  </si>
  <si>
    <t>$ Change</t>
  </si>
  <si>
    <t>% Change</t>
  </si>
  <si>
    <t>Programs Income</t>
  </si>
  <si>
    <t>Women in Agile Workshop</t>
  </si>
  <si>
    <t>Total Programs Income</t>
  </si>
  <si>
    <t>Board Expenses</t>
  </si>
  <si>
    <t>Board Meeting Expenses</t>
  </si>
  <si>
    <t>Meals &amp; Entertainment</t>
  </si>
  <si>
    <t>Training</t>
  </si>
  <si>
    <t>Travel</t>
  </si>
  <si>
    <t>Total Board Expenses</t>
  </si>
  <si>
    <t>Business Development</t>
  </si>
  <si>
    <t>Total Business Development</t>
  </si>
  <si>
    <t>Committee Expenses</t>
  </si>
  <si>
    <t>Conference Banquet</t>
  </si>
  <si>
    <t>Conference Planning &amp; Material</t>
  </si>
  <si>
    <t>Speaker Expenses</t>
  </si>
  <si>
    <t>Sponsor Expense</t>
  </si>
  <si>
    <t>Video</t>
  </si>
  <si>
    <t>Contract Labor - Other</t>
  </si>
  <si>
    <t>Facilitation</t>
  </si>
  <si>
    <t>Web Domains</t>
  </si>
  <si>
    <t>Disability Insurance</t>
  </si>
  <si>
    <t>Payroll Expenses - Other</t>
  </si>
  <si>
    <t>ACCWW</t>
  </si>
  <si>
    <t>Agile Coaching Camp</t>
  </si>
  <si>
    <t>Agile Open</t>
  </si>
  <si>
    <t>Speaker Reimbursement Program</t>
  </si>
  <si>
    <t>NYC Scrum</t>
  </si>
  <si>
    <t>Mar 31, 21</t>
  </si>
  <si>
    <t>ASSETS</t>
  </si>
  <si>
    <t>Current Assets</t>
  </si>
  <si>
    <t>Checking/Savings</t>
  </si>
  <si>
    <t>BB&amp;T Checking</t>
  </si>
  <si>
    <t>Everbank CD</t>
  </si>
  <si>
    <t>Money Market</t>
  </si>
  <si>
    <t>Total Checking/Savings</t>
  </si>
  <si>
    <t>Other Current Assets</t>
  </si>
  <si>
    <t>Deposit</t>
  </si>
  <si>
    <t>Inventory Asset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</si>
  <si>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</si>
  <si>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</si>
  <si>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</si>
  <si>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</si>
  <si>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</si>
  <si>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</si>
  <si>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Credit Cards</t>
  </si>
  <si>
    <t>Business Visa</t>
  </si>
  <si>
    <t>Visa - Ellen Grove</t>
  </si>
  <si>
    <t>Total Business Visa</t>
  </si>
  <si>
    <t>Total Credit Cards</t>
  </si>
  <si>
    <t>Other Current Liabilities</t>
  </si>
  <si>
    <t>Conference Rollovers</t>
  </si>
  <si>
    <t>Payroll Liabilities</t>
  </si>
  <si>
    <t>PPP Loan</t>
  </si>
  <si>
    <t>Total Other Current Liabilities</t>
  </si>
  <si>
    <t>Total Current Liabilities</t>
  </si>
  <si>
    <t>Total Liabilities</t>
  </si>
  <si>
    <t>Equity</t>
  </si>
  <si>
    <t>Retained Earnings</t>
  </si>
  <si>
    <t>Total Equity</t>
  </si>
  <si>
    <t>TOTAL LIABILITIES &amp; EQUITY</t>
  </si>
  <si>
    <t>Current</t>
  </si>
  <si>
    <t>1 - 30</t>
  </si>
  <si>
    <t>31 - 60</t>
  </si>
  <si>
    <t>61 - 90</t>
  </si>
  <si>
    <t>&gt; 90</t>
  </si>
  <si>
    <t>TOTAL</t>
  </si>
  <si>
    <t>OPERATING ACTIVITIES</t>
  </si>
  <si>
    <t>Adjustments to reconcile Net Income</t>
  </si>
  <si>
    <t>to net cash provided by operations:</t>
  </si>
  <si>
    <t>Accounts Receivable</t>
  </si>
  <si>
    <t>Business Visa:Visa - Ellen Grove</t>
  </si>
  <si>
    <t>Net cash provided by Operating Activities</t>
  </si>
  <si>
    <t>Net cash increase for period</t>
  </si>
  <si>
    <t>Cash at beginning of period</t>
  </si>
  <si>
    <t>Cash at end of period</t>
  </si>
  <si>
    <t>Mar 31, 20</t>
  </si>
  <si>
    <t>Visa - Phil Brock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</si>
</sst>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1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711200</xdr:colOff>
          <xdr:row>1</xdr:row>
          <xdr:rowOff>25400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711200</xdr:colOff>
          <xdr:row>1</xdr:row>
          <xdr:rowOff>25400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DACD7-2119-4F22-BF13-915D14E67602}">
  <sheetPr codeName="Sheet1"/>
  <dimension ref="A1:H95"/>
  <sheetViews>
    <sheetView topLeftCell="A10" workbookViewId="0">
      <selection activeCell="M32" sqref="M32"/>
    </sheetView>
  </sheetViews>
  <sheetFormatPr baseColWidth="10" defaultColWidth="8.83203125" defaultRowHeight="15" x14ac:dyDescent="0.2"/>
  <cols>
    <col min="1" max="6" width="3" style="12" customWidth="1"/>
    <col min="7" max="7" width="26.5" style="12" customWidth="1"/>
    <col min="8" max="8" width="10.33203125" style="13" bestFit="1" customWidth="1"/>
  </cols>
  <sheetData>
    <row r="1" spans="1:8" s="11" customFormat="1" ht="16" thickBot="1" x14ac:dyDescent="0.25">
      <c r="A1" s="9"/>
      <c r="B1" s="9"/>
      <c r="C1" s="9"/>
      <c r="D1" s="9"/>
      <c r="E1" s="9"/>
      <c r="F1" s="9"/>
      <c r="G1" s="9"/>
      <c r="H1" s="10" t="s">
        <v>0</v>
      </c>
    </row>
    <row r="2" spans="1:8" ht="16" thickTop="1" x14ac:dyDescent="0.2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">
      <c r="A4" s="1"/>
      <c r="B4" s="1"/>
      <c r="C4" s="1"/>
      <c r="D4" s="1"/>
      <c r="E4" s="1" t="s">
        <v>3</v>
      </c>
      <c r="F4" s="1"/>
      <c r="G4" s="1"/>
      <c r="H4" s="2"/>
    </row>
    <row r="5" spans="1:8" x14ac:dyDescent="0.2">
      <c r="A5" s="1"/>
      <c r="B5" s="1"/>
      <c r="C5" s="1"/>
      <c r="D5" s="1"/>
      <c r="E5" s="1"/>
      <c r="F5" s="1" t="s">
        <v>4</v>
      </c>
      <c r="G5" s="1"/>
      <c r="H5" s="2">
        <v>112520.81</v>
      </c>
    </row>
    <row r="6" spans="1:8" x14ac:dyDescent="0.2">
      <c r="A6" s="1"/>
      <c r="B6" s="1"/>
      <c r="C6" s="1"/>
      <c r="D6" s="1"/>
      <c r="E6" s="1"/>
      <c r="F6" s="1" t="s">
        <v>5</v>
      </c>
      <c r="G6" s="1"/>
      <c r="H6" s="2">
        <v>249.48</v>
      </c>
    </row>
    <row r="7" spans="1:8" ht="16" thickBot="1" x14ac:dyDescent="0.25">
      <c r="A7" s="1"/>
      <c r="B7" s="1"/>
      <c r="C7" s="1"/>
      <c r="D7" s="1"/>
      <c r="E7" s="1"/>
      <c r="F7" s="1" t="s">
        <v>6</v>
      </c>
      <c r="G7" s="1"/>
      <c r="H7" s="3">
        <v>2450</v>
      </c>
    </row>
    <row r="8" spans="1:8" x14ac:dyDescent="0.2">
      <c r="A8" s="1"/>
      <c r="B8" s="1"/>
      <c r="C8" s="1"/>
      <c r="D8" s="1"/>
      <c r="E8" s="1" t="s">
        <v>7</v>
      </c>
      <c r="F8" s="1"/>
      <c r="G8" s="1"/>
      <c r="H8" s="2">
        <f>ROUND(SUM(H4:H7),5)</f>
        <v>115220.29</v>
      </c>
    </row>
    <row r="9" spans="1:8" x14ac:dyDescent="0.2">
      <c r="A9" s="1"/>
      <c r="B9" s="1"/>
      <c r="C9" s="1"/>
      <c r="D9" s="1"/>
      <c r="E9" s="1" t="s">
        <v>8</v>
      </c>
      <c r="F9" s="1"/>
      <c r="G9" s="1"/>
      <c r="H9" s="2"/>
    </row>
    <row r="10" spans="1:8" x14ac:dyDescent="0.2">
      <c r="A10" s="1"/>
      <c r="B10" s="1"/>
      <c r="C10" s="1"/>
      <c r="D10" s="1"/>
      <c r="E10" s="1"/>
      <c r="F10" s="1" t="s">
        <v>9</v>
      </c>
      <c r="G10" s="1"/>
      <c r="H10" s="2">
        <v>19331.189999999999</v>
      </c>
    </row>
    <row r="11" spans="1:8" ht="16" thickBot="1" x14ac:dyDescent="0.25">
      <c r="A11" s="1"/>
      <c r="B11" s="1"/>
      <c r="C11" s="1"/>
      <c r="D11" s="1"/>
      <c r="E11" s="1"/>
      <c r="F11" s="1" t="s">
        <v>10</v>
      </c>
      <c r="G11" s="1"/>
      <c r="H11" s="4">
        <v>32864</v>
      </c>
    </row>
    <row r="12" spans="1:8" ht="16" thickBot="1" x14ac:dyDescent="0.25">
      <c r="A12" s="1"/>
      <c r="B12" s="1"/>
      <c r="C12" s="1"/>
      <c r="D12" s="1"/>
      <c r="E12" s="1" t="s">
        <v>11</v>
      </c>
      <c r="F12" s="1"/>
      <c r="G12" s="1"/>
      <c r="H12" s="5">
        <f>ROUND(SUM(H9:H11),5)</f>
        <v>52195.19</v>
      </c>
    </row>
    <row r="13" spans="1:8" ht="16" thickBot="1" x14ac:dyDescent="0.25">
      <c r="A13" s="1"/>
      <c r="B13" s="1"/>
      <c r="C13" s="1"/>
      <c r="D13" s="1" t="s">
        <v>12</v>
      </c>
      <c r="E13" s="1"/>
      <c r="F13" s="1"/>
      <c r="G13" s="1"/>
      <c r="H13" s="6">
        <f>ROUND(H3+H8+H12,5)</f>
        <v>167415.48000000001</v>
      </c>
    </row>
    <row r="14" spans="1:8" x14ac:dyDescent="0.2">
      <c r="A14" s="1"/>
      <c r="B14" s="1"/>
      <c r="C14" s="1" t="s">
        <v>13</v>
      </c>
      <c r="D14" s="1"/>
      <c r="E14" s="1"/>
      <c r="F14" s="1"/>
      <c r="G14" s="1"/>
      <c r="H14" s="2">
        <f>H13</f>
        <v>167415.48000000001</v>
      </c>
    </row>
    <row r="15" spans="1:8" x14ac:dyDescent="0.2">
      <c r="A15" s="1"/>
      <c r="B15" s="1"/>
      <c r="C15" s="1"/>
      <c r="D15" s="1" t="s">
        <v>14</v>
      </c>
      <c r="E15" s="1"/>
      <c r="F15" s="1"/>
      <c r="G15" s="1"/>
      <c r="H15" s="2"/>
    </row>
    <row r="16" spans="1:8" x14ac:dyDescent="0.2">
      <c r="A16" s="1"/>
      <c r="B16" s="1"/>
      <c r="C16" s="1"/>
      <c r="D16" s="1"/>
      <c r="E16" s="1" t="s">
        <v>15</v>
      </c>
      <c r="F16" s="1"/>
      <c r="G16" s="1"/>
      <c r="H16" s="2"/>
    </row>
    <row r="17" spans="1:8" x14ac:dyDescent="0.2">
      <c r="A17" s="1"/>
      <c r="B17" s="1"/>
      <c r="C17" s="1"/>
      <c r="D17" s="1"/>
      <c r="E17" s="1"/>
      <c r="F17" s="1" t="s">
        <v>16</v>
      </c>
      <c r="G17" s="1"/>
      <c r="H17" s="2">
        <v>18000</v>
      </c>
    </row>
    <row r="18" spans="1:8" x14ac:dyDescent="0.2">
      <c r="A18" s="1"/>
      <c r="B18" s="1"/>
      <c r="C18" s="1"/>
      <c r="D18" s="1"/>
      <c r="E18" s="1"/>
      <c r="F18" s="1" t="s">
        <v>17</v>
      </c>
      <c r="G18" s="1"/>
      <c r="H18" s="2">
        <v>3880.79</v>
      </c>
    </row>
    <row r="19" spans="1:8" x14ac:dyDescent="0.2">
      <c r="A19" s="1"/>
      <c r="B19" s="1"/>
      <c r="C19" s="1"/>
      <c r="D19" s="1"/>
      <c r="E19" s="1"/>
      <c r="F19" s="1" t="s">
        <v>18</v>
      </c>
      <c r="G19" s="1"/>
      <c r="H19" s="2">
        <v>54811.48</v>
      </c>
    </row>
    <row r="20" spans="1:8" x14ac:dyDescent="0.2">
      <c r="A20" s="1"/>
      <c r="B20" s="1"/>
      <c r="C20" s="1"/>
      <c r="D20" s="1"/>
      <c r="E20" s="1"/>
      <c r="F20" s="1" t="s">
        <v>19</v>
      </c>
      <c r="G20" s="1"/>
      <c r="H20" s="2">
        <v>200000</v>
      </c>
    </row>
    <row r="21" spans="1:8" x14ac:dyDescent="0.2">
      <c r="A21" s="1"/>
      <c r="B21" s="1"/>
      <c r="C21" s="1"/>
      <c r="D21" s="1"/>
      <c r="E21" s="1"/>
      <c r="F21" s="1" t="s">
        <v>20</v>
      </c>
      <c r="G21" s="1"/>
      <c r="H21" s="2">
        <v>1000</v>
      </c>
    </row>
    <row r="22" spans="1:8" x14ac:dyDescent="0.2">
      <c r="A22" s="1"/>
      <c r="B22" s="1"/>
      <c r="C22" s="1"/>
      <c r="D22" s="1"/>
      <c r="E22" s="1"/>
      <c r="F22" s="1" t="s">
        <v>21</v>
      </c>
      <c r="G22" s="1"/>
      <c r="H22" s="2">
        <v>20734.55</v>
      </c>
    </row>
    <row r="23" spans="1:8" x14ac:dyDescent="0.2">
      <c r="A23" s="1"/>
      <c r="B23" s="1"/>
      <c r="C23" s="1"/>
      <c r="D23" s="1"/>
      <c r="E23" s="1"/>
      <c r="F23" s="1" t="s">
        <v>22</v>
      </c>
      <c r="G23" s="1"/>
      <c r="H23" s="2"/>
    </row>
    <row r="24" spans="1:8" ht="16" thickBot="1" x14ac:dyDescent="0.25">
      <c r="A24" s="1"/>
      <c r="B24" s="1"/>
      <c r="C24" s="1"/>
      <c r="D24" s="1"/>
      <c r="E24" s="1"/>
      <c r="F24" s="1"/>
      <c r="G24" s="1" t="s">
        <v>23</v>
      </c>
      <c r="H24" s="3">
        <v>71.87</v>
      </c>
    </row>
    <row r="25" spans="1:8" x14ac:dyDescent="0.2">
      <c r="A25" s="1"/>
      <c r="B25" s="1"/>
      <c r="C25" s="1"/>
      <c r="D25" s="1"/>
      <c r="E25" s="1"/>
      <c r="F25" s="1" t="s">
        <v>24</v>
      </c>
      <c r="G25" s="1"/>
      <c r="H25" s="2">
        <f>ROUND(SUM(H23:H24),5)</f>
        <v>71.87</v>
      </c>
    </row>
    <row r="26" spans="1:8" x14ac:dyDescent="0.2">
      <c r="A26" s="1"/>
      <c r="B26" s="1"/>
      <c r="C26" s="1"/>
      <c r="D26" s="1"/>
      <c r="E26" s="1"/>
      <c r="F26" s="1" t="s">
        <v>25</v>
      </c>
      <c r="G26" s="1"/>
      <c r="H26" s="2">
        <v>476.26</v>
      </c>
    </row>
    <row r="27" spans="1:8" ht="16" thickBot="1" x14ac:dyDescent="0.25">
      <c r="A27" s="1"/>
      <c r="B27" s="1"/>
      <c r="C27" s="1"/>
      <c r="D27" s="1"/>
      <c r="E27" s="1"/>
      <c r="F27" s="1" t="s">
        <v>26</v>
      </c>
      <c r="G27" s="1"/>
      <c r="H27" s="3">
        <v>3600</v>
      </c>
    </row>
    <row r="28" spans="1:8" x14ac:dyDescent="0.2">
      <c r="A28" s="1"/>
      <c r="B28" s="1"/>
      <c r="C28" s="1"/>
      <c r="D28" s="1"/>
      <c r="E28" s="1" t="s">
        <v>27</v>
      </c>
      <c r="F28" s="1"/>
      <c r="G28" s="1"/>
      <c r="H28" s="2">
        <f>ROUND(SUM(H16:H22)+SUM(H25:H27),5)</f>
        <v>302574.95</v>
      </c>
    </row>
    <row r="29" spans="1:8" x14ac:dyDescent="0.2">
      <c r="A29" s="1"/>
      <c r="B29" s="1"/>
      <c r="C29" s="1"/>
      <c r="D29" s="1"/>
      <c r="E29" s="1" t="s">
        <v>22</v>
      </c>
      <c r="F29" s="1"/>
      <c r="G29" s="1"/>
      <c r="H29" s="2"/>
    </row>
    <row r="30" spans="1:8" x14ac:dyDescent="0.2">
      <c r="A30" s="1"/>
      <c r="B30" s="1"/>
      <c r="C30" s="1"/>
      <c r="D30" s="1"/>
      <c r="E30" s="1"/>
      <c r="F30" s="1" t="s">
        <v>28</v>
      </c>
      <c r="G30" s="1"/>
      <c r="H30" s="2">
        <v>219.76</v>
      </c>
    </row>
    <row r="31" spans="1:8" x14ac:dyDescent="0.2">
      <c r="A31" s="1"/>
      <c r="B31" s="1"/>
      <c r="C31" s="1"/>
      <c r="D31" s="1"/>
      <c r="E31" s="1"/>
      <c r="F31" s="1" t="s">
        <v>29</v>
      </c>
      <c r="G31" s="1"/>
      <c r="H31" s="2">
        <v>153.9</v>
      </c>
    </row>
    <row r="32" spans="1:8" ht="16" thickBot="1" x14ac:dyDescent="0.25">
      <c r="A32" s="1"/>
      <c r="B32" s="1"/>
      <c r="C32" s="1"/>
      <c r="D32" s="1"/>
      <c r="E32" s="1"/>
      <c r="F32" s="1" t="s">
        <v>30</v>
      </c>
      <c r="G32" s="1"/>
      <c r="H32" s="3">
        <v>519.09</v>
      </c>
    </row>
    <row r="33" spans="1:8" x14ac:dyDescent="0.2">
      <c r="A33" s="1"/>
      <c r="B33" s="1"/>
      <c r="C33" s="1"/>
      <c r="D33" s="1"/>
      <c r="E33" s="1" t="s">
        <v>24</v>
      </c>
      <c r="F33" s="1"/>
      <c r="G33" s="1"/>
      <c r="H33" s="2">
        <f>ROUND(SUM(H29:H32),5)</f>
        <v>892.75</v>
      </c>
    </row>
    <row r="34" spans="1:8" x14ac:dyDescent="0.2">
      <c r="A34" s="1"/>
      <c r="B34" s="1"/>
      <c r="C34" s="1"/>
      <c r="D34" s="1"/>
      <c r="E34" s="1" t="s">
        <v>31</v>
      </c>
      <c r="F34" s="1"/>
      <c r="G34" s="1"/>
      <c r="H34" s="2"/>
    </row>
    <row r="35" spans="1:8" x14ac:dyDescent="0.2">
      <c r="A35" s="1"/>
      <c r="B35" s="1"/>
      <c r="C35" s="1"/>
      <c r="D35" s="1"/>
      <c r="E35" s="1"/>
      <c r="F35" s="1" t="s">
        <v>32</v>
      </c>
      <c r="G35" s="1"/>
      <c r="H35" s="2">
        <v>356.73</v>
      </c>
    </row>
    <row r="36" spans="1:8" x14ac:dyDescent="0.2">
      <c r="A36" s="1"/>
      <c r="B36" s="1"/>
      <c r="C36" s="1"/>
      <c r="D36" s="1"/>
      <c r="E36" s="1"/>
      <c r="F36" s="1" t="s">
        <v>33</v>
      </c>
      <c r="G36" s="1"/>
      <c r="H36" s="2"/>
    </row>
    <row r="37" spans="1:8" hidden="1" x14ac:dyDescent="0.2">
      <c r="A37" s="1"/>
      <c r="B37" s="1"/>
      <c r="C37" s="1"/>
      <c r="D37" s="1"/>
      <c r="E37" s="1"/>
      <c r="F37" s="1"/>
      <c r="G37" s="1" t="s">
        <v>34</v>
      </c>
      <c r="H37" s="2">
        <v>4500</v>
      </c>
    </row>
    <row r="38" spans="1:8" hidden="1" x14ac:dyDescent="0.2">
      <c r="A38" s="1"/>
      <c r="B38" s="1"/>
      <c r="C38" s="1"/>
      <c r="D38" s="1"/>
      <c r="E38" s="1"/>
      <c r="F38" s="1"/>
      <c r="G38" s="1" t="s">
        <v>35</v>
      </c>
      <c r="H38" s="2">
        <v>18000</v>
      </c>
    </row>
    <row r="39" spans="1:8" hidden="1" x14ac:dyDescent="0.2">
      <c r="A39" s="1"/>
      <c r="B39" s="1"/>
      <c r="C39" s="1"/>
      <c r="D39" s="1"/>
      <c r="E39" s="1"/>
      <c r="F39" s="1"/>
      <c r="G39" s="1" t="s">
        <v>36</v>
      </c>
      <c r="H39" s="2">
        <v>15000</v>
      </c>
    </row>
    <row r="40" spans="1:8" hidden="1" x14ac:dyDescent="0.2">
      <c r="A40" s="1"/>
      <c r="B40" s="1"/>
      <c r="C40" s="1"/>
      <c r="D40" s="1"/>
      <c r="E40" s="1"/>
      <c r="F40" s="1"/>
      <c r="G40" s="1" t="s">
        <v>37</v>
      </c>
      <c r="H40" s="2">
        <v>4620</v>
      </c>
    </row>
    <row r="41" spans="1:8" hidden="1" x14ac:dyDescent="0.2">
      <c r="A41" s="1"/>
      <c r="B41" s="1"/>
      <c r="C41" s="1"/>
      <c r="D41" s="1"/>
      <c r="E41" s="1"/>
      <c r="F41" s="1"/>
      <c r="G41" s="1" t="s">
        <v>38</v>
      </c>
      <c r="H41" s="2">
        <v>60900</v>
      </c>
    </row>
    <row r="42" spans="1:8" hidden="1" x14ac:dyDescent="0.2">
      <c r="A42" s="1"/>
      <c r="B42" s="1"/>
      <c r="C42" s="1"/>
      <c r="D42" s="1"/>
      <c r="E42" s="1"/>
      <c r="F42" s="1"/>
      <c r="G42" s="1" t="s">
        <v>39</v>
      </c>
      <c r="H42" s="2">
        <v>950</v>
      </c>
    </row>
    <row r="43" spans="1:8" hidden="1" x14ac:dyDescent="0.2">
      <c r="A43" s="1"/>
      <c r="B43" s="1"/>
      <c r="C43" s="1"/>
      <c r="D43" s="1"/>
      <c r="E43" s="1"/>
      <c r="F43" s="1"/>
      <c r="G43" s="1" t="s">
        <v>40</v>
      </c>
      <c r="H43" s="2">
        <v>2194.5</v>
      </c>
    </row>
    <row r="44" spans="1:8" hidden="1" x14ac:dyDescent="0.2">
      <c r="A44" s="1"/>
      <c r="B44" s="1"/>
      <c r="C44" s="1"/>
      <c r="D44" s="1"/>
      <c r="E44" s="1"/>
      <c r="F44" s="1"/>
      <c r="G44" s="1" t="s">
        <v>41</v>
      </c>
      <c r="H44" s="2">
        <v>16227.5</v>
      </c>
    </row>
    <row r="45" spans="1:8" hidden="1" x14ac:dyDescent="0.2">
      <c r="A45" s="1"/>
      <c r="B45" s="1"/>
      <c r="C45" s="1"/>
      <c r="D45" s="1"/>
      <c r="E45" s="1"/>
      <c r="F45" s="1"/>
      <c r="G45" s="1" t="s">
        <v>42</v>
      </c>
      <c r="H45" s="2">
        <v>9000</v>
      </c>
    </row>
    <row r="46" spans="1:8" hidden="1" x14ac:dyDescent="0.2">
      <c r="A46" s="1"/>
      <c r="B46" s="1"/>
      <c r="C46" s="1"/>
      <c r="D46" s="1"/>
      <c r="E46" s="1"/>
      <c r="F46" s="1"/>
      <c r="G46" s="1" t="s">
        <v>43</v>
      </c>
      <c r="H46" s="2">
        <v>1501.5</v>
      </c>
    </row>
    <row r="47" spans="1:8" hidden="1" x14ac:dyDescent="0.2">
      <c r="A47" s="1"/>
      <c r="B47" s="1"/>
      <c r="C47" s="1"/>
      <c r="D47" s="1"/>
      <c r="E47" s="1"/>
      <c r="F47" s="1"/>
      <c r="G47" s="1" t="s">
        <v>44</v>
      </c>
      <c r="H47" s="2">
        <v>594</v>
      </c>
    </row>
    <row r="48" spans="1:8" ht="16" hidden="1" thickBot="1" x14ac:dyDescent="0.25">
      <c r="A48" s="1"/>
      <c r="B48" s="1"/>
      <c r="C48" s="1"/>
      <c r="D48" s="1"/>
      <c r="E48" s="1"/>
      <c r="F48" s="1"/>
      <c r="G48" s="1" t="s">
        <v>45</v>
      </c>
      <c r="H48" s="3">
        <v>9815</v>
      </c>
    </row>
    <row r="49" spans="1:8" x14ac:dyDescent="0.2">
      <c r="A49" s="1"/>
      <c r="B49" s="1"/>
      <c r="C49" s="1"/>
      <c r="D49" s="1"/>
      <c r="E49" s="1"/>
      <c r="F49" s="1" t="s">
        <v>46</v>
      </c>
      <c r="G49" s="1"/>
      <c r="H49" s="2">
        <f>ROUND(SUM(H36:H48),5)</f>
        <v>143302.5</v>
      </c>
    </row>
    <row r="50" spans="1:8" x14ac:dyDescent="0.2">
      <c r="A50" s="1"/>
      <c r="B50" s="1"/>
      <c r="C50" s="1"/>
      <c r="D50" s="1"/>
      <c r="E50" s="1"/>
      <c r="F50" s="1" t="s">
        <v>47</v>
      </c>
      <c r="G50" s="1"/>
      <c r="H50" s="2">
        <v>1441</v>
      </c>
    </row>
    <row r="51" spans="1:8" x14ac:dyDescent="0.2">
      <c r="A51" s="1"/>
      <c r="B51" s="1"/>
      <c r="C51" s="1"/>
      <c r="D51" s="1"/>
      <c r="E51" s="1"/>
      <c r="F51" s="1" t="s">
        <v>48</v>
      </c>
      <c r="G51" s="1"/>
      <c r="H51" s="2">
        <v>6943.75</v>
      </c>
    </row>
    <row r="52" spans="1:8" x14ac:dyDescent="0.2">
      <c r="A52" s="1"/>
      <c r="B52" s="1"/>
      <c r="C52" s="1"/>
      <c r="D52" s="1"/>
      <c r="E52" s="1"/>
      <c r="F52" s="1" t="s">
        <v>39</v>
      </c>
      <c r="G52" s="1"/>
      <c r="H52" s="2">
        <v>3645.6</v>
      </c>
    </row>
    <row r="53" spans="1:8" x14ac:dyDescent="0.2">
      <c r="A53" s="1"/>
      <c r="B53" s="1"/>
      <c r="C53" s="1"/>
      <c r="D53" s="1"/>
      <c r="E53" s="1"/>
      <c r="F53" s="1" t="s">
        <v>49</v>
      </c>
      <c r="G53" s="1"/>
      <c r="H53" s="2">
        <v>1126.54</v>
      </c>
    </row>
    <row r="54" spans="1:8" x14ac:dyDescent="0.2">
      <c r="A54" s="1"/>
      <c r="B54" s="1"/>
      <c r="C54" s="1"/>
      <c r="D54" s="1"/>
      <c r="E54" s="1"/>
      <c r="F54" s="1" t="s">
        <v>50</v>
      </c>
      <c r="G54" s="1"/>
      <c r="H54" s="2">
        <v>101.17</v>
      </c>
    </row>
    <row r="55" spans="1:8" x14ac:dyDescent="0.2">
      <c r="A55" s="1"/>
      <c r="B55" s="1"/>
      <c r="C55" s="1"/>
      <c r="D55" s="1"/>
      <c r="E55" s="1"/>
      <c r="F55" s="1" t="s">
        <v>51</v>
      </c>
      <c r="G55" s="1"/>
      <c r="H55" s="2"/>
    </row>
    <row r="56" spans="1:8" x14ac:dyDescent="0.2">
      <c r="A56" s="1"/>
      <c r="B56" s="1"/>
      <c r="C56" s="1"/>
      <c r="D56" s="1"/>
      <c r="E56" s="1"/>
      <c r="F56" s="1"/>
      <c r="G56" s="1" t="s">
        <v>52</v>
      </c>
      <c r="H56" s="2">
        <v>7200</v>
      </c>
    </row>
    <row r="57" spans="1:8" ht="16" thickBot="1" x14ac:dyDescent="0.25">
      <c r="A57" s="1"/>
      <c r="B57" s="1"/>
      <c r="C57" s="1"/>
      <c r="D57" s="1"/>
      <c r="E57" s="1"/>
      <c r="F57" s="1"/>
      <c r="G57" s="1" t="s">
        <v>53</v>
      </c>
      <c r="H57" s="3">
        <v>16386</v>
      </c>
    </row>
    <row r="58" spans="1:8" x14ac:dyDescent="0.2">
      <c r="A58" s="1"/>
      <c r="B58" s="1"/>
      <c r="C58" s="1"/>
      <c r="D58" s="1"/>
      <c r="E58" s="1"/>
      <c r="F58" s="1" t="s">
        <v>54</v>
      </c>
      <c r="G58" s="1"/>
      <c r="H58" s="2">
        <f>ROUND(SUM(H55:H57),5)</f>
        <v>23586</v>
      </c>
    </row>
    <row r="59" spans="1:8" x14ac:dyDescent="0.2">
      <c r="A59" s="1"/>
      <c r="B59" s="1"/>
      <c r="C59" s="1"/>
      <c r="D59" s="1"/>
      <c r="E59" s="1"/>
      <c r="F59" s="1" t="s">
        <v>55</v>
      </c>
      <c r="G59" s="1"/>
      <c r="H59" s="2">
        <v>2603.9299999999998</v>
      </c>
    </row>
    <row r="60" spans="1:8" x14ac:dyDescent="0.2">
      <c r="A60" s="1"/>
      <c r="B60" s="1"/>
      <c r="C60" s="1"/>
      <c r="D60" s="1"/>
      <c r="E60" s="1"/>
      <c r="F60" s="1" t="s">
        <v>56</v>
      </c>
      <c r="G60" s="1"/>
      <c r="H60" s="2">
        <v>5361.99</v>
      </c>
    </row>
    <row r="61" spans="1:8" x14ac:dyDescent="0.2">
      <c r="A61" s="1"/>
      <c r="B61" s="1"/>
      <c r="C61" s="1"/>
      <c r="D61" s="1"/>
      <c r="E61" s="1"/>
      <c r="F61" s="1" t="s">
        <v>45</v>
      </c>
      <c r="G61" s="1"/>
      <c r="H61" s="2"/>
    </row>
    <row r="62" spans="1:8" x14ac:dyDescent="0.2">
      <c r="A62" s="1"/>
      <c r="B62" s="1"/>
      <c r="C62" s="1"/>
      <c r="D62" s="1"/>
      <c r="E62" s="1"/>
      <c r="F62" s="1"/>
      <c r="G62" s="1" t="s">
        <v>57</v>
      </c>
      <c r="H62" s="2">
        <v>297</v>
      </c>
    </row>
    <row r="63" spans="1:8" ht="16" thickBot="1" x14ac:dyDescent="0.25">
      <c r="A63" s="1"/>
      <c r="B63" s="1"/>
      <c r="C63" s="1"/>
      <c r="D63" s="1"/>
      <c r="E63" s="1"/>
      <c r="F63" s="1"/>
      <c r="G63" s="1" t="s">
        <v>58</v>
      </c>
      <c r="H63" s="4">
        <v>19935.91</v>
      </c>
    </row>
    <row r="64" spans="1:8" ht="16" thickBot="1" x14ac:dyDescent="0.25">
      <c r="A64" s="1"/>
      <c r="B64" s="1"/>
      <c r="C64" s="1"/>
      <c r="D64" s="1"/>
      <c r="E64" s="1"/>
      <c r="F64" s="1" t="s">
        <v>59</v>
      </c>
      <c r="G64" s="1"/>
      <c r="H64" s="6">
        <f>ROUND(SUM(H61:H63),5)</f>
        <v>20232.91</v>
      </c>
    </row>
    <row r="65" spans="1:8" x14ac:dyDescent="0.2">
      <c r="A65" s="1"/>
      <c r="B65" s="1"/>
      <c r="C65" s="1"/>
      <c r="D65" s="1"/>
      <c r="E65" s="1" t="s">
        <v>60</v>
      </c>
      <c r="F65" s="1"/>
      <c r="G65" s="1"/>
      <c r="H65" s="2">
        <f>ROUND(SUM(H34:H35)+SUM(H49:H54)+SUM(H58:H60)+H64,5)</f>
        <v>208702.12</v>
      </c>
    </row>
    <row r="66" spans="1:8" x14ac:dyDescent="0.2">
      <c r="A66" s="1"/>
      <c r="B66" s="1"/>
      <c r="C66" s="1"/>
      <c r="D66" s="1"/>
      <c r="E66" s="1" t="s">
        <v>61</v>
      </c>
      <c r="F66" s="1"/>
      <c r="G66" s="1"/>
      <c r="H66" s="2"/>
    </row>
    <row r="67" spans="1:8" hidden="1" x14ac:dyDescent="0.2">
      <c r="A67" s="1"/>
      <c r="B67" s="1"/>
      <c r="C67" s="1"/>
      <c r="D67" s="1"/>
      <c r="E67" s="1"/>
      <c r="F67" s="1" t="s">
        <v>62</v>
      </c>
      <c r="G67" s="1"/>
      <c r="H67" s="2">
        <v>18932.68</v>
      </c>
    </row>
    <row r="68" spans="1:8" hidden="1" x14ac:dyDescent="0.2">
      <c r="A68" s="1"/>
      <c r="B68" s="1"/>
      <c r="C68" s="1"/>
      <c r="D68" s="1"/>
      <c r="E68" s="1"/>
      <c r="F68" s="1" t="s">
        <v>63</v>
      </c>
      <c r="G68" s="1"/>
      <c r="H68" s="2">
        <v>1698.1</v>
      </c>
    </row>
    <row r="69" spans="1:8" hidden="1" x14ac:dyDescent="0.2">
      <c r="A69" s="1"/>
      <c r="B69" s="1"/>
      <c r="C69" s="1"/>
      <c r="D69" s="1"/>
      <c r="E69" s="1"/>
      <c r="F69" s="1" t="s">
        <v>64</v>
      </c>
      <c r="G69" s="1"/>
      <c r="H69" s="2">
        <v>366.93</v>
      </c>
    </row>
    <row r="70" spans="1:8" hidden="1" x14ac:dyDescent="0.2">
      <c r="A70" s="1"/>
      <c r="B70" s="1"/>
      <c r="C70" s="1"/>
      <c r="D70" s="1"/>
      <c r="E70" s="1"/>
      <c r="F70" s="1" t="s">
        <v>65</v>
      </c>
      <c r="G70" s="1"/>
      <c r="H70" s="2">
        <v>106552.08</v>
      </c>
    </row>
    <row r="71" spans="1:8" hidden="1" x14ac:dyDescent="0.2">
      <c r="A71" s="1"/>
      <c r="B71" s="1"/>
      <c r="C71" s="1"/>
      <c r="D71" s="1"/>
      <c r="E71" s="1"/>
      <c r="F71" s="1" t="s">
        <v>66</v>
      </c>
      <c r="G71" s="1"/>
      <c r="H71" s="2">
        <v>10413.6</v>
      </c>
    </row>
    <row r="72" spans="1:8" ht="16" hidden="1" thickBot="1" x14ac:dyDescent="0.25">
      <c r="A72" s="1"/>
      <c r="B72" s="1"/>
      <c r="C72" s="1"/>
      <c r="D72" s="1"/>
      <c r="E72" s="1"/>
      <c r="F72" s="1" t="s">
        <v>67</v>
      </c>
      <c r="G72" s="1"/>
      <c r="H72" s="3">
        <v>284.14999999999998</v>
      </c>
    </row>
    <row r="73" spans="1:8" x14ac:dyDescent="0.2">
      <c r="A73" s="1"/>
      <c r="B73" s="1"/>
      <c r="C73" s="1"/>
      <c r="D73" s="1"/>
      <c r="E73" s="1" t="s">
        <v>68</v>
      </c>
      <c r="F73" s="1"/>
      <c r="G73" s="1"/>
      <c r="H73" s="2">
        <f>ROUND(SUM(H66:H72),5)</f>
        <v>138247.54</v>
      </c>
    </row>
    <row r="74" spans="1:8" x14ac:dyDescent="0.2">
      <c r="A74" s="1"/>
      <c r="B74" s="1"/>
      <c r="C74" s="1"/>
      <c r="D74" s="1"/>
      <c r="E74" s="1" t="s">
        <v>69</v>
      </c>
      <c r="F74" s="1"/>
      <c r="G74" s="1"/>
      <c r="H74" s="2"/>
    </row>
    <row r="75" spans="1:8" x14ac:dyDescent="0.2">
      <c r="A75" s="1"/>
      <c r="B75" s="1"/>
      <c r="C75" s="1"/>
      <c r="D75" s="1"/>
      <c r="E75" s="1"/>
      <c r="F75" s="1" t="s">
        <v>35</v>
      </c>
      <c r="G75" s="1"/>
      <c r="H75" s="2">
        <v>505</v>
      </c>
    </row>
    <row r="76" spans="1:8" x14ac:dyDescent="0.2">
      <c r="A76" s="1"/>
      <c r="B76" s="1"/>
      <c r="C76" s="1"/>
      <c r="D76" s="1"/>
      <c r="E76" s="1"/>
      <c r="F76" s="1" t="s">
        <v>70</v>
      </c>
      <c r="G76" s="1"/>
      <c r="H76" s="2">
        <v>4995</v>
      </c>
    </row>
    <row r="77" spans="1:8" x14ac:dyDescent="0.2">
      <c r="A77" s="1"/>
      <c r="B77" s="1"/>
      <c r="C77" s="1"/>
      <c r="D77" s="1"/>
      <c r="E77" s="1"/>
      <c r="F77" s="1" t="s">
        <v>71</v>
      </c>
      <c r="G77" s="1"/>
      <c r="H77" s="2">
        <v>750</v>
      </c>
    </row>
    <row r="78" spans="1:8" x14ac:dyDescent="0.2">
      <c r="A78" s="1"/>
      <c r="B78" s="1"/>
      <c r="C78" s="1"/>
      <c r="D78" s="1"/>
      <c r="E78" s="1"/>
      <c r="F78" s="1" t="s">
        <v>72</v>
      </c>
      <c r="G78" s="1"/>
      <c r="H78" s="2">
        <v>1298</v>
      </c>
    </row>
    <row r="79" spans="1:8" ht="16" thickBot="1" x14ac:dyDescent="0.25">
      <c r="A79" s="1"/>
      <c r="B79" s="1"/>
      <c r="C79" s="1"/>
      <c r="D79" s="1"/>
      <c r="E79" s="1"/>
      <c r="F79" s="1" t="s">
        <v>73</v>
      </c>
      <c r="G79" s="1"/>
      <c r="H79" s="4">
        <v>8400</v>
      </c>
    </row>
    <row r="80" spans="1:8" ht="16" thickBot="1" x14ac:dyDescent="0.25">
      <c r="A80" s="1"/>
      <c r="B80" s="1"/>
      <c r="C80" s="1"/>
      <c r="D80" s="1"/>
      <c r="E80" s="1" t="s">
        <v>74</v>
      </c>
      <c r="F80" s="1"/>
      <c r="G80" s="1"/>
      <c r="H80" s="5">
        <f>ROUND(SUM(H74:H79),5)</f>
        <v>15948</v>
      </c>
    </row>
    <row r="81" spans="1:8" ht="16" thickBot="1" x14ac:dyDescent="0.25">
      <c r="A81" s="1"/>
      <c r="B81" s="1"/>
      <c r="C81" s="1"/>
      <c r="D81" s="1" t="s">
        <v>75</v>
      </c>
      <c r="E81" s="1"/>
      <c r="F81" s="1"/>
      <c r="G81" s="1"/>
      <c r="H81" s="6">
        <f>ROUND(H15+H28+H33+H65+H73+H80,5)</f>
        <v>666365.36</v>
      </c>
    </row>
    <row r="82" spans="1:8" x14ac:dyDescent="0.2">
      <c r="A82" s="1"/>
      <c r="B82" s="1" t="s">
        <v>76</v>
      </c>
      <c r="C82" s="1"/>
      <c r="D82" s="1"/>
      <c r="E82" s="1"/>
      <c r="F82" s="1"/>
      <c r="G82" s="1"/>
      <c r="H82" s="2">
        <f>ROUND(H2+H14-H81,5)</f>
        <v>-498949.88</v>
      </c>
    </row>
    <row r="83" spans="1:8" x14ac:dyDescent="0.2">
      <c r="A83" s="1"/>
      <c r="B83" s="1" t="s">
        <v>77</v>
      </c>
      <c r="C83" s="1"/>
      <c r="D83" s="1"/>
      <c r="E83" s="1"/>
      <c r="F83" s="1"/>
      <c r="G83" s="1"/>
      <c r="H83" s="2"/>
    </row>
    <row r="84" spans="1:8" x14ac:dyDescent="0.2">
      <c r="A84" s="1"/>
      <c r="B84" s="1"/>
      <c r="C84" s="1" t="s">
        <v>78</v>
      </c>
      <c r="D84" s="1"/>
      <c r="E84" s="1"/>
      <c r="F84" s="1"/>
      <c r="G84" s="1"/>
      <c r="H84" s="2"/>
    </row>
    <row r="85" spans="1:8" x14ac:dyDescent="0.2">
      <c r="A85" s="1"/>
      <c r="B85" s="1"/>
      <c r="C85" s="1"/>
      <c r="D85" s="1" t="s">
        <v>79</v>
      </c>
      <c r="E85" s="1"/>
      <c r="F85" s="1"/>
      <c r="G85" s="1"/>
      <c r="H85" s="2">
        <v>38.36</v>
      </c>
    </row>
    <row r="86" spans="1:8" ht="16" thickBot="1" x14ac:dyDescent="0.25">
      <c r="A86" s="1"/>
      <c r="B86" s="1"/>
      <c r="C86" s="1"/>
      <c r="D86" s="1" t="s">
        <v>80</v>
      </c>
      <c r="E86" s="1"/>
      <c r="F86" s="1"/>
      <c r="G86" s="1"/>
      <c r="H86" s="3">
        <v>7833.77</v>
      </c>
    </row>
    <row r="87" spans="1:8" x14ac:dyDescent="0.2">
      <c r="A87" s="1"/>
      <c r="B87" s="1"/>
      <c r="C87" s="1" t="s">
        <v>81</v>
      </c>
      <c r="D87" s="1"/>
      <c r="E87" s="1"/>
      <c r="F87" s="1"/>
      <c r="G87" s="1"/>
      <c r="H87" s="2">
        <f>ROUND(SUM(H84:H86),5)</f>
        <v>7872.13</v>
      </c>
    </row>
    <row r="88" spans="1:8" x14ac:dyDescent="0.2">
      <c r="A88" s="1"/>
      <c r="B88" s="1"/>
      <c r="C88" s="1" t="s">
        <v>82</v>
      </c>
      <c r="D88" s="1"/>
      <c r="E88" s="1"/>
      <c r="F88" s="1"/>
      <c r="G88" s="1"/>
      <c r="H88" s="2"/>
    </row>
    <row r="89" spans="1:8" x14ac:dyDescent="0.2">
      <c r="A89" s="1"/>
      <c r="B89" s="1"/>
      <c r="C89" s="1"/>
      <c r="D89" s="1" t="s">
        <v>83</v>
      </c>
      <c r="E89" s="1"/>
      <c r="F89" s="1"/>
      <c r="G89" s="1"/>
      <c r="H89" s="2"/>
    </row>
    <row r="90" spans="1:8" ht="16" thickBot="1" x14ac:dyDescent="0.25">
      <c r="A90" s="1"/>
      <c r="B90" s="1"/>
      <c r="C90" s="1"/>
      <c r="D90" s="1"/>
      <c r="E90" s="1" t="s">
        <v>84</v>
      </c>
      <c r="F90" s="1"/>
      <c r="G90" s="1"/>
      <c r="H90" s="4">
        <v>108</v>
      </c>
    </row>
    <row r="91" spans="1:8" ht="16" thickBot="1" x14ac:dyDescent="0.25">
      <c r="A91" s="1"/>
      <c r="B91" s="1"/>
      <c r="C91" s="1"/>
      <c r="D91" s="1" t="s">
        <v>85</v>
      </c>
      <c r="E91" s="1"/>
      <c r="F91" s="1"/>
      <c r="G91" s="1"/>
      <c r="H91" s="5">
        <f>ROUND(SUM(H89:H90),5)</f>
        <v>108</v>
      </c>
    </row>
    <row r="92" spans="1:8" ht="16" thickBot="1" x14ac:dyDescent="0.25">
      <c r="A92" s="1"/>
      <c r="B92" s="1"/>
      <c r="C92" s="1" t="s">
        <v>86</v>
      </c>
      <c r="D92" s="1"/>
      <c r="E92" s="1"/>
      <c r="F92" s="1"/>
      <c r="G92" s="1"/>
      <c r="H92" s="5">
        <f>ROUND(H88+H91,5)</f>
        <v>108</v>
      </c>
    </row>
    <row r="93" spans="1:8" ht="16" thickBot="1" x14ac:dyDescent="0.25">
      <c r="A93" s="1"/>
      <c r="B93" s="1" t="s">
        <v>87</v>
      </c>
      <c r="C93" s="1"/>
      <c r="D93" s="1"/>
      <c r="E93" s="1"/>
      <c r="F93" s="1"/>
      <c r="G93" s="1"/>
      <c r="H93" s="5">
        <f>ROUND(H83+H87-H92,5)</f>
        <v>7764.13</v>
      </c>
    </row>
    <row r="94" spans="1:8" s="8" customFormat="1" ht="12" thickBot="1" x14ac:dyDescent="0.2">
      <c r="A94" s="1" t="s">
        <v>88</v>
      </c>
      <c r="B94" s="1"/>
      <c r="C94" s="1"/>
      <c r="D94" s="1"/>
      <c r="E94" s="1"/>
      <c r="F94" s="1"/>
      <c r="G94" s="1"/>
      <c r="H94" s="7">
        <f>ROUND(H82+H93,5)</f>
        <v>-491185.75</v>
      </c>
    </row>
    <row r="95" spans="1:8" ht="16" thickTop="1" x14ac:dyDescent="0.2"/>
  </sheetData>
  <sheetProtection algorithmName="SHA-512" hashValue="ceZHnAxvaujH8apjrZxmPmHhSXjE9baCn614OjTWaWJMekmSWFtPgUFNsLrRqf2t21Myr81muM974SM4pptpJw==" saltValue="JEDLviHi2NcHiya5HI0y9w==" spinCount="100000" sheet="1" objects="1" scenarios="1"/>
  <pageMargins left="0.7" right="0.7" top="0.75" bottom="0.75" header="0.1" footer="0.3"/>
  <pageSetup orientation="portrait" r:id="rId1"/>
  <headerFooter>
    <oddHeader>&amp;L&amp;"Arial,Bold"&amp;8 1:38 PM
&amp;"Arial,Bold"&amp;8 04/15/21
&amp;"Arial,Bold"&amp;8 Cash Basis&amp;C&amp;"Arial,Bold"&amp;12 Agile Alliance
&amp;"Arial,Bold"&amp;14 Profit &amp;&amp; Loss
&amp;"Arial,Bold"&amp;10 January through March 2021</oddHeader>
    <oddFooter>&amp;R&amp;"Arial,Bold"&amp;8 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38782-6595-4D3E-A5FC-23547A769444}">
  <sheetPr codeName="Sheet2"/>
  <dimension ref="A1:N127"/>
  <sheetViews>
    <sheetView tabSelected="1" workbookViewId="0">
      <pane xSplit="7" ySplit="2" topLeftCell="H28" activePane="bottomRight" state="frozenSplit"/>
      <selection pane="topRight" activeCell="H1" sqref="H1"/>
      <selection pane="bottomLeft" activeCell="A3" sqref="A3"/>
      <selection pane="bottomRight" activeCell="R42" sqref="R42"/>
    </sheetView>
  </sheetViews>
  <sheetFormatPr baseColWidth="10" defaultColWidth="8.83203125" defaultRowHeight="15" x14ac:dyDescent="0.2"/>
  <cols>
    <col min="1" max="6" width="3" style="12" customWidth="1"/>
    <col min="7" max="7" width="26.5" style="12" customWidth="1"/>
    <col min="8" max="8" width="10.33203125" style="13" bestFit="1" customWidth="1"/>
    <col min="9" max="9" width="2.33203125" style="13" customWidth="1"/>
    <col min="10" max="10" width="10.33203125" style="13" bestFit="1" customWidth="1"/>
    <col min="11" max="11" width="2.33203125" style="13" customWidth="1"/>
    <col min="12" max="12" width="9.33203125" style="13" bestFit="1" customWidth="1"/>
    <col min="13" max="13" width="2.33203125" style="13" customWidth="1"/>
    <col min="14" max="14" width="8.6640625" style="13" bestFit="1" customWidth="1"/>
  </cols>
  <sheetData>
    <row r="1" spans="1:14" ht="16" thickBot="1" x14ac:dyDescent="0.25">
      <c r="A1" s="1"/>
      <c r="B1" s="1"/>
      <c r="C1" s="1"/>
      <c r="D1" s="1"/>
      <c r="E1" s="1"/>
      <c r="F1" s="1"/>
      <c r="G1" s="1"/>
      <c r="H1" s="15"/>
      <c r="I1" s="14"/>
      <c r="J1" s="15"/>
      <c r="K1" s="14"/>
      <c r="L1" s="15"/>
      <c r="M1" s="14"/>
      <c r="N1" s="15"/>
    </row>
    <row r="2" spans="1:14" s="11" customFormat="1" ht="17" thickTop="1" thickBot="1" x14ac:dyDescent="0.25">
      <c r="A2" s="9"/>
      <c r="B2" s="9"/>
      <c r="C2" s="9"/>
      <c r="D2" s="9"/>
      <c r="E2" s="9"/>
      <c r="F2" s="9"/>
      <c r="G2" s="9"/>
      <c r="H2" s="23" t="s">
        <v>0</v>
      </c>
      <c r="I2" s="24"/>
      <c r="J2" s="23" t="s">
        <v>89</v>
      </c>
      <c r="K2" s="24"/>
      <c r="L2" s="23" t="s">
        <v>90</v>
      </c>
      <c r="M2" s="24"/>
      <c r="N2" s="23" t="s">
        <v>91</v>
      </c>
    </row>
    <row r="3" spans="1:14" ht="16" thickTop="1" x14ac:dyDescent="0.2">
      <c r="A3" s="1"/>
      <c r="B3" s="1" t="s">
        <v>1</v>
      </c>
      <c r="C3" s="1"/>
      <c r="D3" s="1"/>
      <c r="E3" s="1"/>
      <c r="F3" s="1"/>
      <c r="G3" s="1"/>
      <c r="H3" s="2"/>
      <c r="I3" s="16"/>
      <c r="J3" s="2"/>
      <c r="K3" s="16"/>
      <c r="L3" s="2"/>
      <c r="M3" s="16"/>
      <c r="N3" s="17"/>
    </row>
    <row r="4" spans="1:14" x14ac:dyDescent="0.2">
      <c r="A4" s="1"/>
      <c r="B4" s="1"/>
      <c r="C4" s="1"/>
      <c r="D4" s="1" t="s">
        <v>2</v>
      </c>
      <c r="E4" s="1"/>
      <c r="F4" s="1"/>
      <c r="G4" s="1"/>
      <c r="H4" s="2"/>
      <c r="I4" s="16"/>
      <c r="J4" s="2"/>
      <c r="K4" s="16"/>
      <c r="L4" s="2"/>
      <c r="M4" s="16"/>
      <c r="N4" s="17"/>
    </row>
    <row r="5" spans="1:14" x14ac:dyDescent="0.2">
      <c r="A5" s="1"/>
      <c r="B5" s="1"/>
      <c r="C5" s="1"/>
      <c r="D5" s="1"/>
      <c r="E5" s="1" t="s">
        <v>3</v>
      </c>
      <c r="F5" s="1"/>
      <c r="G5" s="1"/>
      <c r="H5" s="2"/>
      <c r="I5" s="16"/>
      <c r="J5" s="2"/>
      <c r="K5" s="16"/>
      <c r="L5" s="2"/>
      <c r="M5" s="16"/>
      <c r="N5" s="17"/>
    </row>
    <row r="6" spans="1:14" x14ac:dyDescent="0.2">
      <c r="A6" s="1"/>
      <c r="B6" s="1"/>
      <c r="C6" s="1"/>
      <c r="D6" s="1"/>
      <c r="E6" s="1"/>
      <c r="F6" s="1" t="s">
        <v>4</v>
      </c>
      <c r="G6" s="1"/>
      <c r="H6" s="2">
        <v>112520.81</v>
      </c>
      <c r="I6" s="16"/>
      <c r="J6" s="2">
        <v>426667</v>
      </c>
      <c r="K6" s="16"/>
      <c r="L6" s="2">
        <f>ROUND((H6-J6),5)</f>
        <v>-314146.19</v>
      </c>
      <c r="M6" s="16"/>
      <c r="N6" s="17">
        <f>ROUND(IF(H6=0, IF(J6=0, 0, SIGN(-J6)), IF(J6=0, SIGN(H6), (H6-J6)/ABS(J6))),5)</f>
        <v>-0.73628000000000005</v>
      </c>
    </row>
    <row r="7" spans="1:14" x14ac:dyDescent="0.2">
      <c r="A7" s="1"/>
      <c r="B7" s="1"/>
      <c r="C7" s="1"/>
      <c r="D7" s="1"/>
      <c r="E7" s="1"/>
      <c r="F7" s="1" t="s">
        <v>5</v>
      </c>
      <c r="G7" s="1"/>
      <c r="H7" s="2">
        <v>249.48</v>
      </c>
      <c r="I7" s="16"/>
      <c r="J7" s="2">
        <v>0</v>
      </c>
      <c r="K7" s="16"/>
      <c r="L7" s="2">
        <f>ROUND((H7-J7),5)</f>
        <v>249.48</v>
      </c>
      <c r="M7" s="16"/>
      <c r="N7" s="17">
        <f>ROUND(IF(H7=0, IF(J7=0, 0, SIGN(-J7)), IF(J7=0, SIGN(H7), (H7-J7)/ABS(J7))),5)</f>
        <v>1</v>
      </c>
    </row>
    <row r="8" spans="1:14" ht="16" thickBot="1" x14ac:dyDescent="0.25">
      <c r="A8" s="1"/>
      <c r="B8" s="1"/>
      <c r="C8" s="1"/>
      <c r="D8" s="1"/>
      <c r="E8" s="1"/>
      <c r="F8" s="1" t="s">
        <v>6</v>
      </c>
      <c r="G8" s="1"/>
      <c r="H8" s="3">
        <v>2450</v>
      </c>
      <c r="I8" s="16"/>
      <c r="J8" s="3">
        <v>127200</v>
      </c>
      <c r="K8" s="16"/>
      <c r="L8" s="3">
        <f>ROUND((H8-J8),5)</f>
        <v>-124750</v>
      </c>
      <c r="M8" s="16"/>
      <c r="N8" s="18">
        <f>ROUND(IF(H8=0, IF(J8=0, 0, SIGN(-J8)), IF(J8=0, SIGN(H8), (H8-J8)/ABS(J8))),5)</f>
        <v>-0.98073999999999995</v>
      </c>
    </row>
    <row r="9" spans="1:14" x14ac:dyDescent="0.2">
      <c r="A9" s="1"/>
      <c r="B9" s="1"/>
      <c r="C9" s="1"/>
      <c r="D9" s="1"/>
      <c r="E9" s="1" t="s">
        <v>7</v>
      </c>
      <c r="F9" s="1"/>
      <c r="G9" s="1"/>
      <c r="H9" s="2">
        <f>ROUND(SUM(H5:H8),5)</f>
        <v>115220.29</v>
      </c>
      <c r="I9" s="16"/>
      <c r="J9" s="2">
        <f>ROUND(SUM(J5:J8),5)</f>
        <v>553867</v>
      </c>
      <c r="K9" s="16"/>
      <c r="L9" s="2">
        <f>ROUND((H9-J9),5)</f>
        <v>-438646.71</v>
      </c>
      <c r="M9" s="16"/>
      <c r="N9" s="17">
        <f>ROUND(IF(H9=0, IF(J9=0, 0, SIGN(-J9)), IF(J9=0, SIGN(H9), (H9-J9)/ABS(J9))),5)</f>
        <v>-0.79196999999999995</v>
      </c>
    </row>
    <row r="10" spans="1:14" x14ac:dyDescent="0.2">
      <c r="A10" s="1"/>
      <c r="B10" s="1"/>
      <c r="C10" s="1"/>
      <c r="D10" s="1"/>
      <c r="E10" s="1" t="s">
        <v>8</v>
      </c>
      <c r="F10" s="1"/>
      <c r="G10" s="1"/>
      <c r="H10" s="2"/>
      <c r="I10" s="16"/>
      <c r="J10" s="2"/>
      <c r="K10" s="16"/>
      <c r="L10" s="2"/>
      <c r="M10" s="16"/>
      <c r="N10" s="17"/>
    </row>
    <row r="11" spans="1:14" x14ac:dyDescent="0.2">
      <c r="A11" s="1"/>
      <c r="B11" s="1"/>
      <c r="C11" s="1"/>
      <c r="D11" s="1"/>
      <c r="E11" s="1"/>
      <c r="F11" s="1" t="s">
        <v>9</v>
      </c>
      <c r="G11" s="1"/>
      <c r="H11" s="2">
        <v>19331.189999999999</v>
      </c>
      <c r="I11" s="16"/>
      <c r="J11" s="2">
        <v>14418.25</v>
      </c>
      <c r="K11" s="16"/>
      <c r="L11" s="2">
        <f>ROUND((H11-J11),5)</f>
        <v>4912.9399999999996</v>
      </c>
      <c r="M11" s="16"/>
      <c r="N11" s="17">
        <f>ROUND(IF(H11=0, IF(J11=0, 0, SIGN(-J11)), IF(J11=0, SIGN(H11), (H11-J11)/ABS(J11))),5)</f>
        <v>0.34073999999999999</v>
      </c>
    </row>
    <row r="12" spans="1:14" ht="16" thickBot="1" x14ac:dyDescent="0.25">
      <c r="A12" s="1"/>
      <c r="B12" s="1"/>
      <c r="C12" s="1"/>
      <c r="D12" s="1"/>
      <c r="E12" s="1"/>
      <c r="F12" s="1" t="s">
        <v>10</v>
      </c>
      <c r="G12" s="1"/>
      <c r="H12" s="3">
        <v>32864</v>
      </c>
      <c r="I12" s="16"/>
      <c r="J12" s="3">
        <v>30473</v>
      </c>
      <c r="K12" s="16"/>
      <c r="L12" s="3">
        <f>ROUND((H12-J12),5)</f>
        <v>2391</v>
      </c>
      <c r="M12" s="16"/>
      <c r="N12" s="18">
        <f>ROUND(IF(H12=0, IF(J12=0, 0, SIGN(-J12)), IF(J12=0, SIGN(H12), (H12-J12)/ABS(J12))),5)</f>
        <v>7.8460000000000002E-2</v>
      </c>
    </row>
    <row r="13" spans="1:14" x14ac:dyDescent="0.2">
      <c r="A13" s="1"/>
      <c r="B13" s="1"/>
      <c r="C13" s="1"/>
      <c r="D13" s="1"/>
      <c r="E13" s="1" t="s">
        <v>11</v>
      </c>
      <c r="F13" s="1"/>
      <c r="G13" s="1"/>
      <c r="H13" s="2">
        <f>ROUND(SUM(H10:H12),5)</f>
        <v>52195.19</v>
      </c>
      <c r="I13" s="16"/>
      <c r="J13" s="2">
        <f>ROUND(SUM(J10:J12),5)</f>
        <v>44891.25</v>
      </c>
      <c r="K13" s="16"/>
      <c r="L13" s="2">
        <f>ROUND((H13-J13),5)</f>
        <v>7303.94</v>
      </c>
      <c r="M13" s="16"/>
      <c r="N13" s="17">
        <f>ROUND(IF(H13=0, IF(J13=0, 0, SIGN(-J13)), IF(J13=0, SIGN(H13), (H13-J13)/ABS(J13))),5)</f>
        <v>0.16270000000000001</v>
      </c>
    </row>
    <row r="14" spans="1:14" x14ac:dyDescent="0.2">
      <c r="A14" s="1"/>
      <c r="B14" s="1"/>
      <c r="C14" s="1"/>
      <c r="D14" s="1"/>
      <c r="E14" s="1" t="s">
        <v>92</v>
      </c>
      <c r="F14" s="1"/>
      <c r="G14" s="1"/>
      <c r="H14" s="2"/>
      <c r="I14" s="16"/>
      <c r="J14" s="2"/>
      <c r="K14" s="16"/>
      <c r="L14" s="2"/>
      <c r="M14" s="16"/>
      <c r="N14" s="17"/>
    </row>
    <row r="15" spans="1:14" ht="16" thickBot="1" x14ac:dyDescent="0.25">
      <c r="A15" s="1"/>
      <c r="B15" s="1"/>
      <c r="C15" s="1"/>
      <c r="D15" s="1"/>
      <c r="E15" s="1"/>
      <c r="F15" s="1" t="s">
        <v>93</v>
      </c>
      <c r="G15" s="1"/>
      <c r="H15" s="4">
        <v>0</v>
      </c>
      <c r="I15" s="16"/>
      <c r="J15" s="4">
        <v>1150</v>
      </c>
      <c r="K15" s="16"/>
      <c r="L15" s="4">
        <f>ROUND((H15-J15),5)</f>
        <v>-1150</v>
      </c>
      <c r="M15" s="16"/>
      <c r="N15" s="19">
        <f>ROUND(IF(H15=0, IF(J15=0, 0, SIGN(-J15)), IF(J15=0, SIGN(H15), (H15-J15)/ABS(J15))),5)</f>
        <v>-1</v>
      </c>
    </row>
    <row r="16" spans="1:14" ht="16" thickBot="1" x14ac:dyDescent="0.25">
      <c r="A16" s="1"/>
      <c r="B16" s="1"/>
      <c r="C16" s="1"/>
      <c r="D16" s="1"/>
      <c r="E16" s="1" t="s">
        <v>94</v>
      </c>
      <c r="F16" s="1"/>
      <c r="G16" s="1"/>
      <c r="H16" s="5">
        <f>ROUND(SUM(H14:H15),5)</f>
        <v>0</v>
      </c>
      <c r="I16" s="16"/>
      <c r="J16" s="5">
        <f>ROUND(SUM(J14:J15),5)</f>
        <v>1150</v>
      </c>
      <c r="K16" s="16"/>
      <c r="L16" s="5">
        <f>ROUND((H16-J16),5)</f>
        <v>-1150</v>
      </c>
      <c r="M16" s="16"/>
      <c r="N16" s="20">
        <f>ROUND(IF(H16=0, IF(J16=0, 0, SIGN(-J16)), IF(J16=0, SIGN(H16), (H16-J16)/ABS(J16))),5)</f>
        <v>-1</v>
      </c>
    </row>
    <row r="17" spans="1:14" ht="16" thickBot="1" x14ac:dyDescent="0.25">
      <c r="A17" s="1"/>
      <c r="B17" s="1"/>
      <c r="C17" s="1"/>
      <c r="D17" s="1" t="s">
        <v>12</v>
      </c>
      <c r="E17" s="1"/>
      <c r="F17" s="1"/>
      <c r="G17" s="1"/>
      <c r="H17" s="6">
        <f>ROUND(H4+H9+H13+H16,5)</f>
        <v>167415.48000000001</v>
      </c>
      <c r="I17" s="16"/>
      <c r="J17" s="6">
        <f>ROUND(J4+J9+J13+J16,5)</f>
        <v>599908.25</v>
      </c>
      <c r="K17" s="16"/>
      <c r="L17" s="6">
        <f>ROUND((H17-J17),5)</f>
        <v>-432492.77</v>
      </c>
      <c r="M17" s="16"/>
      <c r="N17" s="21">
        <f>ROUND(IF(H17=0, IF(J17=0, 0, SIGN(-J17)), IF(J17=0, SIGN(H17), (H17-J17)/ABS(J17))),5)</f>
        <v>-0.72092999999999996</v>
      </c>
    </row>
    <row r="18" spans="1:14" x14ac:dyDescent="0.2">
      <c r="A18" s="1"/>
      <c r="B18" s="1"/>
      <c r="C18" s="1" t="s">
        <v>13</v>
      </c>
      <c r="D18" s="1"/>
      <c r="E18" s="1"/>
      <c r="F18" s="1"/>
      <c r="G18" s="1"/>
      <c r="H18" s="2">
        <f>H17</f>
        <v>167415.48000000001</v>
      </c>
      <c r="I18" s="16"/>
      <c r="J18" s="2">
        <f>J17</f>
        <v>599908.25</v>
      </c>
      <c r="K18" s="16"/>
      <c r="L18" s="2">
        <f>ROUND((H18-J18),5)</f>
        <v>-432492.77</v>
      </c>
      <c r="M18" s="16"/>
      <c r="N18" s="17">
        <f>ROUND(IF(H18=0, IF(J18=0, 0, SIGN(-J18)), IF(J18=0, SIGN(H18), (H18-J18)/ABS(J18))),5)</f>
        <v>-0.72092999999999996</v>
      </c>
    </row>
    <row r="19" spans="1:14" x14ac:dyDescent="0.2">
      <c r="A19" s="1"/>
      <c r="B19" s="1"/>
      <c r="C19" s="1"/>
      <c r="D19" s="1" t="s">
        <v>14</v>
      </c>
      <c r="E19" s="1"/>
      <c r="F19" s="1"/>
      <c r="G19" s="1"/>
      <c r="H19" s="2"/>
      <c r="I19" s="16"/>
      <c r="J19" s="2"/>
      <c r="K19" s="16"/>
      <c r="L19" s="2"/>
      <c r="M19" s="16"/>
      <c r="N19" s="17"/>
    </row>
    <row r="20" spans="1:14" x14ac:dyDescent="0.2">
      <c r="A20" s="1"/>
      <c r="B20" s="1"/>
      <c r="C20" s="1"/>
      <c r="D20" s="1"/>
      <c r="E20" s="1" t="s">
        <v>95</v>
      </c>
      <c r="F20" s="1"/>
      <c r="G20" s="1"/>
      <c r="H20" s="2"/>
      <c r="I20" s="16"/>
      <c r="J20" s="2"/>
      <c r="K20" s="16"/>
      <c r="L20" s="2"/>
      <c r="M20" s="16"/>
      <c r="N20" s="17"/>
    </row>
    <row r="21" spans="1:14" x14ac:dyDescent="0.2">
      <c r="A21" s="1"/>
      <c r="B21" s="1"/>
      <c r="C21" s="1"/>
      <c r="D21" s="1"/>
      <c r="E21" s="1"/>
      <c r="F21" s="1" t="s">
        <v>96</v>
      </c>
      <c r="G21" s="1"/>
      <c r="H21" s="2">
        <v>0</v>
      </c>
      <c r="I21" s="16"/>
      <c r="J21" s="2">
        <v>12986.19</v>
      </c>
      <c r="K21" s="16"/>
      <c r="L21" s="2">
        <f>ROUND((H21-J21),5)</f>
        <v>-12986.19</v>
      </c>
      <c r="M21" s="16"/>
      <c r="N21" s="17">
        <f>ROUND(IF(H21=0, IF(J21=0, 0, SIGN(-J21)), IF(J21=0, SIGN(H21), (H21-J21)/ABS(J21))),5)</f>
        <v>-1</v>
      </c>
    </row>
    <row r="22" spans="1:14" x14ac:dyDescent="0.2">
      <c r="A22" s="1"/>
      <c r="B22" s="1"/>
      <c r="C22" s="1"/>
      <c r="D22" s="1"/>
      <c r="E22" s="1"/>
      <c r="F22" s="1" t="s">
        <v>97</v>
      </c>
      <c r="G22" s="1"/>
      <c r="H22" s="2">
        <v>0</v>
      </c>
      <c r="I22" s="16"/>
      <c r="J22" s="2">
        <v>1594.17</v>
      </c>
      <c r="K22" s="16"/>
      <c r="L22" s="2">
        <f>ROUND((H22-J22),5)</f>
        <v>-1594.17</v>
      </c>
      <c r="M22" s="16"/>
      <c r="N22" s="17">
        <f>ROUND(IF(H22=0, IF(J22=0, 0, SIGN(-J22)), IF(J22=0, SIGN(H22), (H22-J22)/ABS(J22))),5)</f>
        <v>-1</v>
      </c>
    </row>
    <row r="23" spans="1:14" x14ac:dyDescent="0.2">
      <c r="A23" s="1"/>
      <c r="B23" s="1"/>
      <c r="C23" s="1"/>
      <c r="D23" s="1"/>
      <c r="E23" s="1"/>
      <c r="F23" s="1" t="s">
        <v>98</v>
      </c>
      <c r="G23" s="1"/>
      <c r="H23" s="2">
        <v>0</v>
      </c>
      <c r="I23" s="16"/>
      <c r="J23" s="2">
        <v>1188.1199999999999</v>
      </c>
      <c r="K23" s="16"/>
      <c r="L23" s="2">
        <f>ROUND((H23-J23),5)</f>
        <v>-1188.1199999999999</v>
      </c>
      <c r="M23" s="16"/>
      <c r="N23" s="17">
        <f>ROUND(IF(H23=0, IF(J23=0, 0, SIGN(-J23)), IF(J23=0, SIGN(H23), (H23-J23)/ABS(J23))),5)</f>
        <v>-1</v>
      </c>
    </row>
    <row r="24" spans="1:14" ht="16" thickBot="1" x14ac:dyDescent="0.25">
      <c r="A24" s="1"/>
      <c r="B24" s="1"/>
      <c r="C24" s="1"/>
      <c r="D24" s="1"/>
      <c r="E24" s="1"/>
      <c r="F24" s="1" t="s">
        <v>99</v>
      </c>
      <c r="G24" s="1"/>
      <c r="H24" s="3">
        <v>0</v>
      </c>
      <c r="I24" s="16"/>
      <c r="J24" s="3">
        <v>22417.96</v>
      </c>
      <c r="K24" s="16"/>
      <c r="L24" s="3">
        <f>ROUND((H24-J24),5)</f>
        <v>-22417.96</v>
      </c>
      <c r="M24" s="16"/>
      <c r="N24" s="18">
        <f>ROUND(IF(H24=0, IF(J24=0, 0, SIGN(-J24)), IF(J24=0, SIGN(H24), (H24-J24)/ABS(J24))),5)</f>
        <v>-1</v>
      </c>
    </row>
    <row r="25" spans="1:14" x14ac:dyDescent="0.2">
      <c r="A25" s="1"/>
      <c r="B25" s="1"/>
      <c r="C25" s="1"/>
      <c r="D25" s="1"/>
      <c r="E25" s="1" t="s">
        <v>100</v>
      </c>
      <c r="F25" s="1"/>
      <c r="G25" s="1"/>
      <c r="H25" s="2">
        <f>ROUND(SUM(H20:H24),5)</f>
        <v>0</v>
      </c>
      <c r="I25" s="16"/>
      <c r="J25" s="2">
        <f>ROUND(SUM(J20:J24),5)</f>
        <v>38186.44</v>
      </c>
      <c r="K25" s="16"/>
      <c r="L25" s="2">
        <f>ROUND((H25-J25),5)</f>
        <v>-38186.44</v>
      </c>
      <c r="M25" s="16"/>
      <c r="N25" s="17">
        <f>ROUND(IF(H25=0, IF(J25=0, 0, SIGN(-J25)), IF(J25=0, SIGN(H25), (H25-J25)/ABS(J25))),5)</f>
        <v>-1</v>
      </c>
    </row>
    <row r="26" spans="1:14" x14ac:dyDescent="0.2">
      <c r="A26" s="1"/>
      <c r="B26" s="1"/>
      <c r="C26" s="1"/>
      <c r="D26" s="1"/>
      <c r="E26" s="1" t="s">
        <v>101</v>
      </c>
      <c r="F26" s="1"/>
      <c r="G26" s="1"/>
      <c r="H26" s="2"/>
      <c r="I26" s="16"/>
      <c r="J26" s="2"/>
      <c r="K26" s="16"/>
      <c r="L26" s="2"/>
      <c r="M26" s="16"/>
      <c r="N26" s="17"/>
    </row>
    <row r="27" spans="1:14" ht="16" thickBot="1" x14ac:dyDescent="0.25">
      <c r="A27" s="1"/>
      <c r="B27" s="1"/>
      <c r="C27" s="1"/>
      <c r="D27" s="1"/>
      <c r="E27" s="1"/>
      <c r="F27" s="1" t="s">
        <v>99</v>
      </c>
      <c r="G27" s="1"/>
      <c r="H27" s="3">
        <v>0</v>
      </c>
      <c r="I27" s="16"/>
      <c r="J27" s="3">
        <v>1263.79</v>
      </c>
      <c r="K27" s="16"/>
      <c r="L27" s="3">
        <f>ROUND((H27-J27),5)</f>
        <v>-1263.79</v>
      </c>
      <c r="M27" s="16"/>
      <c r="N27" s="18">
        <f>ROUND(IF(H27=0, IF(J27=0, 0, SIGN(-J27)), IF(J27=0, SIGN(H27), (H27-J27)/ABS(J27))),5)</f>
        <v>-1</v>
      </c>
    </row>
    <row r="28" spans="1:14" x14ac:dyDescent="0.2">
      <c r="A28" s="1"/>
      <c r="B28" s="1"/>
      <c r="C28" s="1"/>
      <c r="D28" s="1"/>
      <c r="E28" s="1" t="s">
        <v>102</v>
      </c>
      <c r="F28" s="1"/>
      <c r="G28" s="1"/>
      <c r="H28" s="2">
        <f>ROUND(SUM(H26:H27),5)</f>
        <v>0</v>
      </c>
      <c r="I28" s="16"/>
      <c r="J28" s="2">
        <f>ROUND(SUM(J26:J27),5)</f>
        <v>1263.79</v>
      </c>
      <c r="K28" s="16"/>
      <c r="L28" s="2">
        <f>ROUND((H28-J28),5)</f>
        <v>-1263.79</v>
      </c>
      <c r="M28" s="16"/>
      <c r="N28" s="17">
        <f>ROUND(IF(H28=0, IF(J28=0, 0, SIGN(-J28)), IF(J28=0, SIGN(H28), (H28-J28)/ABS(J28))),5)</f>
        <v>-1</v>
      </c>
    </row>
    <row r="29" spans="1:14" x14ac:dyDescent="0.2">
      <c r="A29" s="1"/>
      <c r="B29" s="1"/>
      <c r="C29" s="1"/>
      <c r="D29" s="1"/>
      <c r="E29" s="1" t="s">
        <v>15</v>
      </c>
      <c r="F29" s="1"/>
      <c r="G29" s="1"/>
      <c r="H29" s="2"/>
      <c r="I29" s="16"/>
      <c r="J29" s="2"/>
      <c r="K29" s="16"/>
      <c r="L29" s="2"/>
      <c r="M29" s="16"/>
      <c r="N29" s="17"/>
    </row>
    <row r="30" spans="1:14" x14ac:dyDescent="0.2">
      <c r="A30" s="1"/>
      <c r="B30" s="1"/>
      <c r="C30" s="1"/>
      <c r="D30" s="1"/>
      <c r="E30" s="1"/>
      <c r="F30" s="1" t="s">
        <v>16</v>
      </c>
      <c r="G30" s="1"/>
      <c r="H30" s="2">
        <v>18000</v>
      </c>
      <c r="I30" s="16"/>
      <c r="J30" s="2">
        <v>0</v>
      </c>
      <c r="K30" s="16"/>
      <c r="L30" s="2">
        <f t="shared" ref="L30:L38" si="0">ROUND((H30-J30),5)</f>
        <v>18000</v>
      </c>
      <c r="M30" s="16"/>
      <c r="N30" s="17">
        <f t="shared" ref="N30:N38" si="1">ROUND(IF(H30=0, IF(J30=0, 0, SIGN(-J30)), IF(J30=0, SIGN(H30), (H30-J30)/ABS(J30))),5)</f>
        <v>1</v>
      </c>
    </row>
    <row r="31" spans="1:14" x14ac:dyDescent="0.2">
      <c r="A31" s="1"/>
      <c r="B31" s="1"/>
      <c r="C31" s="1"/>
      <c r="D31" s="1"/>
      <c r="E31" s="1"/>
      <c r="F31" s="1" t="s">
        <v>17</v>
      </c>
      <c r="G31" s="1"/>
      <c r="H31" s="2">
        <v>3880.79</v>
      </c>
      <c r="I31" s="16"/>
      <c r="J31" s="2">
        <v>0</v>
      </c>
      <c r="K31" s="16"/>
      <c r="L31" s="2">
        <f t="shared" si="0"/>
        <v>3880.79</v>
      </c>
      <c r="M31" s="16"/>
      <c r="N31" s="17">
        <f t="shared" si="1"/>
        <v>1</v>
      </c>
    </row>
    <row r="32" spans="1:14" x14ac:dyDescent="0.2">
      <c r="A32" s="1"/>
      <c r="B32" s="1"/>
      <c r="C32" s="1"/>
      <c r="D32" s="1"/>
      <c r="E32" s="1"/>
      <c r="F32" s="1" t="s">
        <v>103</v>
      </c>
      <c r="G32" s="1"/>
      <c r="H32" s="2">
        <v>0</v>
      </c>
      <c r="I32" s="16"/>
      <c r="J32" s="2">
        <v>7635.88</v>
      </c>
      <c r="K32" s="16"/>
      <c r="L32" s="2">
        <f t="shared" si="0"/>
        <v>-7635.88</v>
      </c>
      <c r="M32" s="16"/>
      <c r="N32" s="17">
        <f t="shared" si="1"/>
        <v>-1</v>
      </c>
    </row>
    <row r="33" spans="1:14" x14ac:dyDescent="0.2">
      <c r="A33" s="1"/>
      <c r="B33" s="1"/>
      <c r="C33" s="1"/>
      <c r="D33" s="1"/>
      <c r="E33" s="1"/>
      <c r="F33" s="1" t="s">
        <v>104</v>
      </c>
      <c r="G33" s="1"/>
      <c r="H33" s="2">
        <v>0</v>
      </c>
      <c r="I33" s="16"/>
      <c r="J33" s="2">
        <v>27857.48</v>
      </c>
      <c r="K33" s="16"/>
      <c r="L33" s="2">
        <f t="shared" si="0"/>
        <v>-27857.48</v>
      </c>
      <c r="M33" s="16"/>
      <c r="N33" s="17">
        <f t="shared" si="1"/>
        <v>-1</v>
      </c>
    </row>
    <row r="34" spans="1:14" x14ac:dyDescent="0.2">
      <c r="A34" s="1"/>
      <c r="B34" s="1"/>
      <c r="C34" s="1"/>
      <c r="D34" s="1"/>
      <c r="E34" s="1"/>
      <c r="F34" s="1" t="s">
        <v>18</v>
      </c>
      <c r="G34" s="1"/>
      <c r="H34" s="2">
        <v>54811.48</v>
      </c>
      <c r="I34" s="16"/>
      <c r="J34" s="2">
        <v>35596.82</v>
      </c>
      <c r="K34" s="16"/>
      <c r="L34" s="2">
        <f t="shared" si="0"/>
        <v>19214.66</v>
      </c>
      <c r="M34" s="16"/>
      <c r="N34" s="17">
        <f t="shared" si="1"/>
        <v>0.53978999999999999</v>
      </c>
    </row>
    <row r="35" spans="1:14" x14ac:dyDescent="0.2">
      <c r="A35" s="1"/>
      <c r="B35" s="1"/>
      <c r="C35" s="1"/>
      <c r="D35" s="1"/>
      <c r="E35" s="1"/>
      <c r="F35" s="1" t="s">
        <v>105</v>
      </c>
      <c r="G35" s="1"/>
      <c r="H35" s="2">
        <v>0</v>
      </c>
      <c r="I35" s="16"/>
      <c r="J35" s="2">
        <v>18645.03</v>
      </c>
      <c r="K35" s="16"/>
      <c r="L35" s="2">
        <f t="shared" si="0"/>
        <v>-18645.03</v>
      </c>
      <c r="M35" s="16"/>
      <c r="N35" s="17">
        <f t="shared" si="1"/>
        <v>-1</v>
      </c>
    </row>
    <row r="36" spans="1:14" x14ac:dyDescent="0.2">
      <c r="A36" s="1"/>
      <c r="B36" s="1"/>
      <c r="C36" s="1"/>
      <c r="D36" s="1"/>
      <c r="E36" s="1"/>
      <c r="F36" s="1" t="s">
        <v>19</v>
      </c>
      <c r="G36" s="1"/>
      <c r="H36" s="2">
        <v>200000</v>
      </c>
      <c r="I36" s="16"/>
      <c r="J36" s="2">
        <v>30000</v>
      </c>
      <c r="K36" s="16"/>
      <c r="L36" s="2">
        <f t="shared" si="0"/>
        <v>170000</v>
      </c>
      <c r="M36" s="16"/>
      <c r="N36" s="17">
        <f t="shared" si="1"/>
        <v>5.6666699999999999</v>
      </c>
    </row>
    <row r="37" spans="1:14" x14ac:dyDescent="0.2">
      <c r="A37" s="1"/>
      <c r="B37" s="1"/>
      <c r="C37" s="1"/>
      <c r="D37" s="1"/>
      <c r="E37" s="1"/>
      <c r="F37" s="1" t="s">
        <v>20</v>
      </c>
      <c r="G37" s="1"/>
      <c r="H37" s="2">
        <v>1000</v>
      </c>
      <c r="I37" s="16"/>
      <c r="J37" s="2">
        <v>2000</v>
      </c>
      <c r="K37" s="16"/>
      <c r="L37" s="2">
        <f t="shared" si="0"/>
        <v>-1000</v>
      </c>
      <c r="M37" s="16"/>
      <c r="N37" s="17">
        <f t="shared" si="1"/>
        <v>-0.5</v>
      </c>
    </row>
    <row r="38" spans="1:14" x14ac:dyDescent="0.2">
      <c r="A38" s="1"/>
      <c r="B38" s="1"/>
      <c r="C38" s="1"/>
      <c r="D38" s="1"/>
      <c r="E38" s="1"/>
      <c r="F38" s="1" t="s">
        <v>21</v>
      </c>
      <c r="G38" s="1"/>
      <c r="H38" s="2">
        <v>20734.55</v>
      </c>
      <c r="I38" s="16"/>
      <c r="J38" s="2">
        <v>19658.03</v>
      </c>
      <c r="K38" s="16"/>
      <c r="L38" s="2">
        <f t="shared" si="0"/>
        <v>1076.52</v>
      </c>
      <c r="M38" s="16"/>
      <c r="N38" s="17">
        <f t="shared" si="1"/>
        <v>5.4760000000000003E-2</v>
      </c>
    </row>
    <row r="39" spans="1:14" x14ac:dyDescent="0.2">
      <c r="A39" s="1"/>
      <c r="B39" s="1"/>
      <c r="C39" s="1"/>
      <c r="D39" s="1"/>
      <c r="E39" s="1"/>
      <c r="F39" s="1" t="s">
        <v>22</v>
      </c>
      <c r="G39" s="1"/>
      <c r="H39" s="2"/>
      <c r="I39" s="16"/>
      <c r="J39" s="2"/>
      <c r="K39" s="16"/>
      <c r="L39" s="2"/>
      <c r="M39" s="16"/>
      <c r="N39" s="17"/>
    </row>
    <row r="40" spans="1:14" ht="16" thickBot="1" x14ac:dyDescent="0.25">
      <c r="A40" s="1"/>
      <c r="B40" s="1"/>
      <c r="C40" s="1"/>
      <c r="D40" s="1"/>
      <c r="E40" s="1"/>
      <c r="F40" s="1"/>
      <c r="G40" s="1" t="s">
        <v>23</v>
      </c>
      <c r="H40" s="3">
        <v>71.87</v>
      </c>
      <c r="I40" s="16"/>
      <c r="J40" s="3">
        <v>0</v>
      </c>
      <c r="K40" s="16"/>
      <c r="L40" s="3">
        <f t="shared" ref="L40:L47" si="2">ROUND((H40-J40),5)</f>
        <v>71.87</v>
      </c>
      <c r="M40" s="16"/>
      <c r="N40" s="18">
        <f t="shared" ref="N40:N47" si="3">ROUND(IF(H40=0, IF(J40=0, 0, SIGN(-J40)), IF(J40=0, SIGN(H40), (H40-J40)/ABS(J40))),5)</f>
        <v>1</v>
      </c>
    </row>
    <row r="41" spans="1:14" x14ac:dyDescent="0.2">
      <c r="A41" s="1"/>
      <c r="B41" s="1"/>
      <c r="C41" s="1"/>
      <c r="D41" s="1"/>
      <c r="E41" s="1"/>
      <c r="F41" s="1" t="s">
        <v>24</v>
      </c>
      <c r="G41" s="1"/>
      <c r="H41" s="2">
        <f>ROUND(SUM(H39:H40),5)</f>
        <v>71.87</v>
      </c>
      <c r="I41" s="16"/>
      <c r="J41" s="2">
        <f>ROUND(SUM(J39:J40),5)</f>
        <v>0</v>
      </c>
      <c r="K41" s="16"/>
      <c r="L41" s="2">
        <f t="shared" si="2"/>
        <v>71.87</v>
      </c>
      <c r="M41" s="16"/>
      <c r="N41" s="17">
        <f t="shared" si="3"/>
        <v>1</v>
      </c>
    </row>
    <row r="42" spans="1:14" x14ac:dyDescent="0.2">
      <c r="A42" s="1"/>
      <c r="B42" s="1"/>
      <c r="C42" s="1"/>
      <c r="D42" s="1"/>
      <c r="E42" s="1"/>
      <c r="F42" s="1" t="s">
        <v>25</v>
      </c>
      <c r="G42" s="1"/>
      <c r="H42" s="2">
        <v>476.26</v>
      </c>
      <c r="I42" s="16"/>
      <c r="J42" s="2">
        <v>0</v>
      </c>
      <c r="K42" s="16"/>
      <c r="L42" s="2">
        <f t="shared" si="2"/>
        <v>476.26</v>
      </c>
      <c r="M42" s="16"/>
      <c r="N42" s="17">
        <f t="shared" si="3"/>
        <v>1</v>
      </c>
    </row>
    <row r="43" spans="1:14" x14ac:dyDescent="0.2">
      <c r="A43" s="1"/>
      <c r="B43" s="1"/>
      <c r="C43" s="1"/>
      <c r="D43" s="1"/>
      <c r="E43" s="1"/>
      <c r="F43" s="1" t="s">
        <v>26</v>
      </c>
      <c r="G43" s="1"/>
      <c r="H43" s="2">
        <v>3600</v>
      </c>
      <c r="I43" s="16"/>
      <c r="J43" s="2">
        <v>0</v>
      </c>
      <c r="K43" s="16"/>
      <c r="L43" s="2">
        <f t="shared" si="2"/>
        <v>3600</v>
      </c>
      <c r="M43" s="16"/>
      <c r="N43" s="17">
        <f t="shared" si="3"/>
        <v>1</v>
      </c>
    </row>
    <row r="44" spans="1:14" x14ac:dyDescent="0.2">
      <c r="A44" s="1"/>
      <c r="B44" s="1"/>
      <c r="C44" s="1"/>
      <c r="D44" s="1"/>
      <c r="E44" s="1"/>
      <c r="F44" s="1" t="s">
        <v>106</v>
      </c>
      <c r="G44" s="1"/>
      <c r="H44" s="2">
        <v>0</v>
      </c>
      <c r="I44" s="16"/>
      <c r="J44" s="2">
        <v>1508.65</v>
      </c>
      <c r="K44" s="16"/>
      <c r="L44" s="2">
        <f t="shared" si="2"/>
        <v>-1508.65</v>
      </c>
      <c r="M44" s="16"/>
      <c r="N44" s="17">
        <f t="shared" si="3"/>
        <v>-1</v>
      </c>
    </row>
    <row r="45" spans="1:14" x14ac:dyDescent="0.2">
      <c r="A45" s="1"/>
      <c r="B45" s="1"/>
      <c r="C45" s="1"/>
      <c r="D45" s="1"/>
      <c r="E45" s="1"/>
      <c r="F45" s="1" t="s">
        <v>107</v>
      </c>
      <c r="G45" s="1"/>
      <c r="H45" s="2">
        <v>0</v>
      </c>
      <c r="I45" s="16"/>
      <c r="J45" s="2">
        <v>1014.84</v>
      </c>
      <c r="K45" s="16"/>
      <c r="L45" s="2">
        <f t="shared" si="2"/>
        <v>-1014.84</v>
      </c>
      <c r="M45" s="16"/>
      <c r="N45" s="17">
        <f t="shared" si="3"/>
        <v>-1</v>
      </c>
    </row>
    <row r="46" spans="1:14" ht="16" thickBot="1" x14ac:dyDescent="0.25">
      <c r="A46" s="1"/>
      <c r="B46" s="1"/>
      <c r="C46" s="1"/>
      <c r="D46" s="1"/>
      <c r="E46" s="1"/>
      <c r="F46" s="1" t="s">
        <v>108</v>
      </c>
      <c r="G46" s="1"/>
      <c r="H46" s="3">
        <v>0</v>
      </c>
      <c r="I46" s="16"/>
      <c r="J46" s="3">
        <v>26165</v>
      </c>
      <c r="K46" s="16"/>
      <c r="L46" s="3">
        <f t="shared" si="2"/>
        <v>-26165</v>
      </c>
      <c r="M46" s="16"/>
      <c r="N46" s="18">
        <f t="shared" si="3"/>
        <v>-1</v>
      </c>
    </row>
    <row r="47" spans="1:14" x14ac:dyDescent="0.2">
      <c r="A47" s="1"/>
      <c r="B47" s="1"/>
      <c r="C47" s="1"/>
      <c r="D47" s="1"/>
      <c r="E47" s="1" t="s">
        <v>27</v>
      </c>
      <c r="F47" s="1"/>
      <c r="G47" s="1"/>
      <c r="H47" s="2">
        <f>ROUND(SUM(H29:H38)+SUM(H41:H46),5)</f>
        <v>302574.95</v>
      </c>
      <c r="I47" s="16"/>
      <c r="J47" s="2">
        <f>ROUND(SUM(J29:J38)+SUM(J41:J46),5)</f>
        <v>170081.73</v>
      </c>
      <c r="K47" s="16"/>
      <c r="L47" s="2">
        <f t="shared" si="2"/>
        <v>132493.22</v>
      </c>
      <c r="M47" s="16"/>
      <c r="N47" s="17">
        <f t="shared" si="3"/>
        <v>0.77900000000000003</v>
      </c>
    </row>
    <row r="48" spans="1:14" x14ac:dyDescent="0.2">
      <c r="A48" s="1"/>
      <c r="B48" s="1"/>
      <c r="C48" s="1"/>
      <c r="D48" s="1"/>
      <c r="E48" s="1" t="s">
        <v>22</v>
      </c>
      <c r="F48" s="1"/>
      <c r="G48" s="1"/>
      <c r="H48" s="2"/>
      <c r="I48" s="16"/>
      <c r="J48" s="2"/>
      <c r="K48" s="16"/>
      <c r="L48" s="2"/>
      <c r="M48" s="16"/>
      <c r="N48" s="17"/>
    </row>
    <row r="49" spans="1:14" x14ac:dyDescent="0.2">
      <c r="A49" s="1"/>
      <c r="B49" s="1"/>
      <c r="C49" s="1"/>
      <c r="D49" s="1"/>
      <c r="E49" s="1"/>
      <c r="F49" s="1" t="s">
        <v>28</v>
      </c>
      <c r="G49" s="1"/>
      <c r="H49" s="2">
        <v>219.76</v>
      </c>
      <c r="I49" s="16"/>
      <c r="J49" s="2">
        <v>499.67</v>
      </c>
      <c r="K49" s="16"/>
      <c r="L49" s="2">
        <f>ROUND((H49-J49),5)</f>
        <v>-279.91000000000003</v>
      </c>
      <c r="M49" s="16"/>
      <c r="N49" s="17">
        <f>ROUND(IF(H49=0, IF(J49=0, 0, SIGN(-J49)), IF(J49=0, SIGN(H49), (H49-J49)/ABS(J49))),5)</f>
        <v>-0.56018999999999997</v>
      </c>
    </row>
    <row r="50" spans="1:14" x14ac:dyDescent="0.2">
      <c r="A50" s="1"/>
      <c r="B50" s="1"/>
      <c r="C50" s="1"/>
      <c r="D50" s="1"/>
      <c r="E50" s="1"/>
      <c r="F50" s="1" t="s">
        <v>29</v>
      </c>
      <c r="G50" s="1"/>
      <c r="H50" s="2">
        <v>153.9</v>
      </c>
      <c r="I50" s="16"/>
      <c r="J50" s="2">
        <v>0</v>
      </c>
      <c r="K50" s="16"/>
      <c r="L50" s="2">
        <f>ROUND((H50-J50),5)</f>
        <v>153.9</v>
      </c>
      <c r="M50" s="16"/>
      <c r="N50" s="17">
        <f>ROUND(IF(H50=0, IF(J50=0, 0, SIGN(-J50)), IF(J50=0, SIGN(H50), (H50-J50)/ABS(J50))),5)</f>
        <v>1</v>
      </c>
    </row>
    <row r="51" spans="1:14" ht="16" thickBot="1" x14ac:dyDescent="0.25">
      <c r="A51" s="1"/>
      <c r="B51" s="1"/>
      <c r="C51" s="1"/>
      <c r="D51" s="1"/>
      <c r="E51" s="1"/>
      <c r="F51" s="1" t="s">
        <v>30</v>
      </c>
      <c r="G51" s="1"/>
      <c r="H51" s="3">
        <v>519.09</v>
      </c>
      <c r="I51" s="16"/>
      <c r="J51" s="3">
        <v>1198.9000000000001</v>
      </c>
      <c r="K51" s="16"/>
      <c r="L51" s="3">
        <f>ROUND((H51-J51),5)</f>
        <v>-679.81</v>
      </c>
      <c r="M51" s="16"/>
      <c r="N51" s="18">
        <f>ROUND(IF(H51=0, IF(J51=0, 0, SIGN(-J51)), IF(J51=0, SIGN(H51), (H51-J51)/ABS(J51))),5)</f>
        <v>-0.56703000000000003</v>
      </c>
    </row>
    <row r="52" spans="1:14" x14ac:dyDescent="0.2">
      <c r="A52" s="1"/>
      <c r="B52" s="1"/>
      <c r="C52" s="1"/>
      <c r="D52" s="1"/>
      <c r="E52" s="1" t="s">
        <v>24</v>
      </c>
      <c r="F52" s="1"/>
      <c r="G52" s="1"/>
      <c r="H52" s="2">
        <f>ROUND(SUM(H48:H51),5)</f>
        <v>892.75</v>
      </c>
      <c r="I52" s="16"/>
      <c r="J52" s="2">
        <f>ROUND(SUM(J48:J51),5)</f>
        <v>1698.57</v>
      </c>
      <c r="K52" s="16"/>
      <c r="L52" s="2">
        <f>ROUND((H52-J52),5)</f>
        <v>-805.82</v>
      </c>
      <c r="M52" s="16"/>
      <c r="N52" s="17">
        <f>ROUND(IF(H52=0, IF(J52=0, 0, SIGN(-J52)), IF(J52=0, SIGN(H52), (H52-J52)/ABS(J52))),5)</f>
        <v>-0.47441</v>
      </c>
    </row>
    <row r="53" spans="1:14" x14ac:dyDescent="0.2">
      <c r="A53" s="1"/>
      <c r="B53" s="1"/>
      <c r="C53" s="1"/>
      <c r="D53" s="1"/>
      <c r="E53" s="1" t="s">
        <v>31</v>
      </c>
      <c r="F53" s="1"/>
      <c r="G53" s="1"/>
      <c r="H53" s="2"/>
      <c r="I53" s="16"/>
      <c r="J53" s="2"/>
      <c r="K53" s="16"/>
      <c r="L53" s="2"/>
      <c r="M53" s="16"/>
      <c r="N53" s="17"/>
    </row>
    <row r="54" spans="1:14" x14ac:dyDescent="0.2">
      <c r="A54" s="1"/>
      <c r="B54" s="1"/>
      <c r="C54" s="1"/>
      <c r="D54" s="1"/>
      <c r="E54" s="1"/>
      <c r="F54" s="1" t="s">
        <v>32</v>
      </c>
      <c r="G54" s="1"/>
      <c r="H54" s="2">
        <v>356.73</v>
      </c>
      <c r="I54" s="16"/>
      <c r="J54" s="2">
        <v>1111.1300000000001</v>
      </c>
      <c r="K54" s="16"/>
      <c r="L54" s="2">
        <f>ROUND((H54-J54),5)</f>
        <v>-754.4</v>
      </c>
      <c r="M54" s="16"/>
      <c r="N54" s="17">
        <f>ROUND(IF(H54=0, IF(J54=0, 0, SIGN(-J54)), IF(J54=0, SIGN(H54), (H54-J54)/ABS(J54))),5)</f>
        <v>-0.67895000000000005</v>
      </c>
    </row>
    <row r="55" spans="1:14" x14ac:dyDescent="0.2">
      <c r="A55" s="1"/>
      <c r="B55" s="1"/>
      <c r="C55" s="1"/>
      <c r="D55" s="1"/>
      <c r="E55" s="1"/>
      <c r="F55" s="1" t="s">
        <v>33</v>
      </c>
      <c r="G55" s="1"/>
      <c r="H55" s="2"/>
      <c r="I55" s="16"/>
      <c r="J55" s="2"/>
      <c r="K55" s="16"/>
      <c r="L55" s="2"/>
      <c r="M55" s="16"/>
      <c r="N55" s="17"/>
    </row>
    <row r="56" spans="1:14" hidden="1" x14ac:dyDescent="0.2">
      <c r="A56" s="1"/>
      <c r="B56" s="1"/>
      <c r="C56" s="1"/>
      <c r="D56" s="1"/>
      <c r="E56" s="1"/>
      <c r="F56" s="1"/>
      <c r="G56" s="1" t="s">
        <v>34</v>
      </c>
      <c r="H56" s="2">
        <v>4500</v>
      </c>
      <c r="I56" s="16"/>
      <c r="J56" s="2">
        <v>0</v>
      </c>
      <c r="K56" s="16"/>
      <c r="L56" s="2">
        <f t="shared" ref="L56:L75" si="4">ROUND((H56-J56),5)</f>
        <v>4500</v>
      </c>
      <c r="M56" s="16"/>
      <c r="N56" s="17">
        <f t="shared" ref="N56:N75" si="5">ROUND(IF(H56=0, IF(J56=0, 0, SIGN(-J56)), IF(J56=0, SIGN(H56), (H56-J56)/ABS(J56))),5)</f>
        <v>1</v>
      </c>
    </row>
    <row r="57" spans="1:14" hidden="1" x14ac:dyDescent="0.2">
      <c r="A57" s="1"/>
      <c r="B57" s="1"/>
      <c r="C57" s="1"/>
      <c r="D57" s="1"/>
      <c r="E57" s="1"/>
      <c r="F57" s="1"/>
      <c r="G57" s="1" t="s">
        <v>35</v>
      </c>
      <c r="H57" s="2">
        <v>18000</v>
      </c>
      <c r="I57" s="16"/>
      <c r="J57" s="2">
        <v>0</v>
      </c>
      <c r="K57" s="16"/>
      <c r="L57" s="2">
        <f t="shared" si="4"/>
        <v>18000</v>
      </c>
      <c r="M57" s="16"/>
      <c r="N57" s="17">
        <f t="shared" si="5"/>
        <v>1</v>
      </c>
    </row>
    <row r="58" spans="1:14" hidden="1" x14ac:dyDescent="0.2">
      <c r="A58" s="1"/>
      <c r="B58" s="1"/>
      <c r="C58" s="1"/>
      <c r="D58" s="1"/>
      <c r="E58" s="1"/>
      <c r="F58" s="1"/>
      <c r="G58" s="1" t="s">
        <v>36</v>
      </c>
      <c r="H58" s="2">
        <v>15000</v>
      </c>
      <c r="I58" s="16"/>
      <c r="J58" s="2">
        <v>0</v>
      </c>
      <c r="K58" s="16"/>
      <c r="L58" s="2">
        <f t="shared" si="4"/>
        <v>15000</v>
      </c>
      <c r="M58" s="16"/>
      <c r="N58" s="17">
        <f t="shared" si="5"/>
        <v>1</v>
      </c>
    </row>
    <row r="59" spans="1:14" hidden="1" x14ac:dyDescent="0.2">
      <c r="A59" s="1"/>
      <c r="B59" s="1"/>
      <c r="C59" s="1"/>
      <c r="D59" s="1"/>
      <c r="E59" s="1"/>
      <c r="F59" s="1"/>
      <c r="G59" s="1" t="s">
        <v>37</v>
      </c>
      <c r="H59" s="2">
        <v>4620</v>
      </c>
      <c r="I59" s="16"/>
      <c r="J59" s="2">
        <v>2937</v>
      </c>
      <c r="K59" s="16"/>
      <c r="L59" s="2">
        <f t="shared" si="4"/>
        <v>1683</v>
      </c>
      <c r="M59" s="16"/>
      <c r="N59" s="17">
        <f t="shared" si="5"/>
        <v>0.57303000000000004</v>
      </c>
    </row>
    <row r="60" spans="1:14" hidden="1" x14ac:dyDescent="0.2">
      <c r="A60" s="1"/>
      <c r="B60" s="1"/>
      <c r="C60" s="1"/>
      <c r="D60" s="1"/>
      <c r="E60" s="1"/>
      <c r="F60" s="1"/>
      <c r="G60" s="1" t="s">
        <v>38</v>
      </c>
      <c r="H60" s="2">
        <v>60900</v>
      </c>
      <c r="I60" s="16"/>
      <c r="J60" s="2">
        <v>0</v>
      </c>
      <c r="K60" s="16"/>
      <c r="L60" s="2">
        <f t="shared" si="4"/>
        <v>60900</v>
      </c>
      <c r="M60" s="16"/>
      <c r="N60" s="17">
        <f t="shared" si="5"/>
        <v>1</v>
      </c>
    </row>
    <row r="61" spans="1:14" hidden="1" x14ac:dyDescent="0.2">
      <c r="A61" s="1"/>
      <c r="B61" s="1"/>
      <c r="C61" s="1"/>
      <c r="D61" s="1"/>
      <c r="E61" s="1"/>
      <c r="F61" s="1"/>
      <c r="G61" s="1" t="s">
        <v>39</v>
      </c>
      <c r="H61" s="2">
        <v>950</v>
      </c>
      <c r="I61" s="16"/>
      <c r="J61" s="2">
        <v>0</v>
      </c>
      <c r="K61" s="16"/>
      <c r="L61" s="2">
        <f t="shared" si="4"/>
        <v>950</v>
      </c>
      <c r="M61" s="16"/>
      <c r="N61" s="17">
        <f t="shared" si="5"/>
        <v>1</v>
      </c>
    </row>
    <row r="62" spans="1:14" hidden="1" x14ac:dyDescent="0.2">
      <c r="A62" s="1"/>
      <c r="B62" s="1"/>
      <c r="C62" s="1"/>
      <c r="D62" s="1"/>
      <c r="E62" s="1"/>
      <c r="F62" s="1"/>
      <c r="G62" s="1" t="s">
        <v>40</v>
      </c>
      <c r="H62" s="2">
        <v>2194.5</v>
      </c>
      <c r="I62" s="16"/>
      <c r="J62" s="2">
        <v>0</v>
      </c>
      <c r="K62" s="16"/>
      <c r="L62" s="2">
        <f t="shared" si="4"/>
        <v>2194.5</v>
      </c>
      <c r="M62" s="16"/>
      <c r="N62" s="17">
        <f t="shared" si="5"/>
        <v>1</v>
      </c>
    </row>
    <row r="63" spans="1:14" hidden="1" x14ac:dyDescent="0.2">
      <c r="A63" s="1"/>
      <c r="B63" s="1"/>
      <c r="C63" s="1"/>
      <c r="D63" s="1"/>
      <c r="E63" s="1"/>
      <c r="F63" s="1"/>
      <c r="G63" s="1" t="s">
        <v>41</v>
      </c>
      <c r="H63" s="2">
        <v>16227.5</v>
      </c>
      <c r="I63" s="16"/>
      <c r="J63" s="2">
        <v>0</v>
      </c>
      <c r="K63" s="16"/>
      <c r="L63" s="2">
        <f t="shared" si="4"/>
        <v>16227.5</v>
      </c>
      <c r="M63" s="16"/>
      <c r="N63" s="17">
        <f t="shared" si="5"/>
        <v>1</v>
      </c>
    </row>
    <row r="64" spans="1:14" hidden="1" x14ac:dyDescent="0.2">
      <c r="A64" s="1"/>
      <c r="B64" s="1"/>
      <c r="C64" s="1"/>
      <c r="D64" s="1"/>
      <c r="E64" s="1"/>
      <c r="F64" s="1"/>
      <c r="G64" s="1" t="s">
        <v>42</v>
      </c>
      <c r="H64" s="2">
        <v>9000</v>
      </c>
      <c r="I64" s="16"/>
      <c r="J64" s="2">
        <v>0</v>
      </c>
      <c r="K64" s="16"/>
      <c r="L64" s="2">
        <f t="shared" si="4"/>
        <v>9000</v>
      </c>
      <c r="M64" s="16"/>
      <c r="N64" s="17">
        <f t="shared" si="5"/>
        <v>1</v>
      </c>
    </row>
    <row r="65" spans="1:14" hidden="1" x14ac:dyDescent="0.2">
      <c r="A65" s="1"/>
      <c r="B65" s="1"/>
      <c r="C65" s="1"/>
      <c r="D65" s="1"/>
      <c r="E65" s="1"/>
      <c r="F65" s="1"/>
      <c r="G65" s="1" t="s">
        <v>43</v>
      </c>
      <c r="H65" s="2">
        <v>1501.5</v>
      </c>
      <c r="I65" s="16"/>
      <c r="J65" s="2">
        <v>1551</v>
      </c>
      <c r="K65" s="16"/>
      <c r="L65" s="2">
        <f t="shared" si="4"/>
        <v>-49.5</v>
      </c>
      <c r="M65" s="16"/>
      <c r="N65" s="17">
        <f t="shared" si="5"/>
        <v>-3.1910000000000001E-2</v>
      </c>
    </row>
    <row r="66" spans="1:14" hidden="1" x14ac:dyDescent="0.2">
      <c r="A66" s="1"/>
      <c r="B66" s="1"/>
      <c r="C66" s="1"/>
      <c r="D66" s="1"/>
      <c r="E66" s="1"/>
      <c r="F66" s="1"/>
      <c r="G66" s="1" t="s">
        <v>44</v>
      </c>
      <c r="H66" s="2">
        <v>594</v>
      </c>
      <c r="I66" s="16"/>
      <c r="J66" s="2">
        <v>0</v>
      </c>
      <c r="K66" s="16"/>
      <c r="L66" s="2">
        <f t="shared" si="4"/>
        <v>594</v>
      </c>
      <c r="M66" s="16"/>
      <c r="N66" s="17">
        <f t="shared" si="5"/>
        <v>1</v>
      </c>
    </row>
    <row r="67" spans="1:14" hidden="1" x14ac:dyDescent="0.2">
      <c r="A67" s="1"/>
      <c r="B67" s="1"/>
      <c r="C67" s="1"/>
      <c r="D67" s="1"/>
      <c r="E67" s="1"/>
      <c r="F67" s="1"/>
      <c r="G67" s="1" t="s">
        <v>45</v>
      </c>
      <c r="H67" s="2">
        <v>9815</v>
      </c>
      <c r="I67" s="16"/>
      <c r="J67" s="2">
        <v>0</v>
      </c>
      <c r="K67" s="16"/>
      <c r="L67" s="2">
        <f t="shared" si="4"/>
        <v>9815</v>
      </c>
      <c r="M67" s="16"/>
      <c r="N67" s="17">
        <f t="shared" si="5"/>
        <v>1</v>
      </c>
    </row>
    <row r="68" spans="1:14" ht="16" hidden="1" thickBot="1" x14ac:dyDescent="0.25">
      <c r="A68" s="1"/>
      <c r="B68" s="1"/>
      <c r="C68" s="1"/>
      <c r="D68" s="1"/>
      <c r="E68" s="1"/>
      <c r="F68" s="1"/>
      <c r="G68" s="1" t="s">
        <v>109</v>
      </c>
      <c r="H68" s="3">
        <v>0</v>
      </c>
      <c r="I68" s="16"/>
      <c r="J68" s="3">
        <v>35455.040000000001</v>
      </c>
      <c r="K68" s="16"/>
      <c r="L68" s="3">
        <f t="shared" si="4"/>
        <v>-35455.040000000001</v>
      </c>
      <c r="M68" s="16"/>
      <c r="N68" s="18">
        <f t="shared" si="5"/>
        <v>-1</v>
      </c>
    </row>
    <row r="69" spans="1:14" x14ac:dyDescent="0.2">
      <c r="A69" s="1"/>
      <c r="B69" s="1"/>
      <c r="C69" s="1"/>
      <c r="D69" s="1"/>
      <c r="E69" s="1"/>
      <c r="F69" s="1" t="s">
        <v>46</v>
      </c>
      <c r="G69" s="1"/>
      <c r="H69" s="2">
        <f>ROUND(SUM(H55:H68),5)</f>
        <v>143302.5</v>
      </c>
      <c r="I69" s="16"/>
      <c r="J69" s="2">
        <f>ROUND(SUM(J55:J68),5)</f>
        <v>39943.040000000001</v>
      </c>
      <c r="K69" s="16"/>
      <c r="L69" s="2">
        <f t="shared" si="4"/>
        <v>103359.46</v>
      </c>
      <c r="M69" s="16"/>
      <c r="N69" s="17">
        <f t="shared" si="5"/>
        <v>2.5876700000000001</v>
      </c>
    </row>
    <row r="70" spans="1:14" x14ac:dyDescent="0.2">
      <c r="A70" s="1"/>
      <c r="B70" s="1"/>
      <c r="C70" s="1"/>
      <c r="D70" s="1"/>
      <c r="E70" s="1"/>
      <c r="F70" s="1" t="s">
        <v>47</v>
      </c>
      <c r="G70" s="1"/>
      <c r="H70" s="2">
        <v>1441</v>
      </c>
      <c r="I70" s="16"/>
      <c r="J70" s="2">
        <v>4322</v>
      </c>
      <c r="K70" s="16"/>
      <c r="L70" s="2">
        <f t="shared" si="4"/>
        <v>-2881</v>
      </c>
      <c r="M70" s="16"/>
      <c r="N70" s="17">
        <f t="shared" si="5"/>
        <v>-0.66659000000000002</v>
      </c>
    </row>
    <row r="71" spans="1:14" x14ac:dyDescent="0.2">
      <c r="A71" s="1"/>
      <c r="B71" s="1"/>
      <c r="C71" s="1"/>
      <c r="D71" s="1"/>
      <c r="E71" s="1"/>
      <c r="F71" s="1" t="s">
        <v>48</v>
      </c>
      <c r="G71" s="1"/>
      <c r="H71" s="2">
        <v>6943.75</v>
      </c>
      <c r="I71" s="16"/>
      <c r="J71" s="2">
        <v>21038.91</v>
      </c>
      <c r="K71" s="16"/>
      <c r="L71" s="2">
        <f t="shared" si="4"/>
        <v>-14095.16</v>
      </c>
      <c r="M71" s="16"/>
      <c r="N71" s="17">
        <f t="shared" si="5"/>
        <v>-0.66996</v>
      </c>
    </row>
    <row r="72" spans="1:14" x14ac:dyDescent="0.2">
      <c r="A72" s="1"/>
      <c r="B72" s="1"/>
      <c r="C72" s="1"/>
      <c r="D72" s="1"/>
      <c r="E72" s="1"/>
      <c r="F72" s="1" t="s">
        <v>97</v>
      </c>
      <c r="G72" s="1"/>
      <c r="H72" s="2">
        <v>0</v>
      </c>
      <c r="I72" s="16"/>
      <c r="J72" s="2">
        <v>47.39</v>
      </c>
      <c r="K72" s="16"/>
      <c r="L72" s="2">
        <f t="shared" si="4"/>
        <v>-47.39</v>
      </c>
      <c r="M72" s="16"/>
      <c r="N72" s="17">
        <f t="shared" si="5"/>
        <v>-1</v>
      </c>
    </row>
    <row r="73" spans="1:14" x14ac:dyDescent="0.2">
      <c r="A73" s="1"/>
      <c r="B73" s="1"/>
      <c r="C73" s="1"/>
      <c r="D73" s="1"/>
      <c r="E73" s="1"/>
      <c r="F73" s="1" t="s">
        <v>39</v>
      </c>
      <c r="G73" s="1"/>
      <c r="H73" s="2">
        <v>3645.6</v>
      </c>
      <c r="I73" s="16"/>
      <c r="J73" s="2">
        <v>3653.23</v>
      </c>
      <c r="K73" s="16"/>
      <c r="L73" s="2">
        <f t="shared" si="4"/>
        <v>-7.63</v>
      </c>
      <c r="M73" s="16"/>
      <c r="N73" s="17">
        <f t="shared" si="5"/>
        <v>-2.0899999999999998E-3</v>
      </c>
    </row>
    <row r="74" spans="1:14" x14ac:dyDescent="0.2">
      <c r="A74" s="1"/>
      <c r="B74" s="1"/>
      <c r="C74" s="1"/>
      <c r="D74" s="1"/>
      <c r="E74" s="1"/>
      <c r="F74" s="1" t="s">
        <v>49</v>
      </c>
      <c r="G74" s="1"/>
      <c r="H74" s="2">
        <v>1126.54</v>
      </c>
      <c r="I74" s="16"/>
      <c r="J74" s="2">
        <v>3537.75</v>
      </c>
      <c r="K74" s="16"/>
      <c r="L74" s="2">
        <f t="shared" si="4"/>
        <v>-2411.21</v>
      </c>
      <c r="M74" s="16"/>
      <c r="N74" s="17">
        <f t="shared" si="5"/>
        <v>-0.68157000000000001</v>
      </c>
    </row>
    <row r="75" spans="1:14" x14ac:dyDescent="0.2">
      <c r="A75" s="1"/>
      <c r="B75" s="1"/>
      <c r="C75" s="1"/>
      <c r="D75" s="1"/>
      <c r="E75" s="1"/>
      <c r="F75" s="1" t="s">
        <v>50</v>
      </c>
      <c r="G75" s="1"/>
      <c r="H75" s="2">
        <v>101.17</v>
      </c>
      <c r="I75" s="16"/>
      <c r="J75" s="2">
        <v>0</v>
      </c>
      <c r="K75" s="16"/>
      <c r="L75" s="2">
        <f t="shared" si="4"/>
        <v>101.17</v>
      </c>
      <c r="M75" s="16"/>
      <c r="N75" s="17">
        <f t="shared" si="5"/>
        <v>1</v>
      </c>
    </row>
    <row r="76" spans="1:14" x14ac:dyDescent="0.2">
      <c r="A76" s="1"/>
      <c r="B76" s="1"/>
      <c r="C76" s="1"/>
      <c r="D76" s="1"/>
      <c r="E76" s="1"/>
      <c r="F76" s="1" t="s">
        <v>51</v>
      </c>
      <c r="G76" s="1"/>
      <c r="H76" s="2"/>
      <c r="I76" s="16"/>
      <c r="J76" s="2"/>
      <c r="K76" s="16"/>
      <c r="L76" s="2"/>
      <c r="M76" s="16"/>
      <c r="N76" s="17"/>
    </row>
    <row r="77" spans="1:14" x14ac:dyDescent="0.2">
      <c r="A77" s="1"/>
      <c r="B77" s="1"/>
      <c r="C77" s="1"/>
      <c r="D77" s="1"/>
      <c r="E77" s="1"/>
      <c r="F77" s="1"/>
      <c r="G77" s="1" t="s">
        <v>110</v>
      </c>
      <c r="H77" s="2">
        <v>0</v>
      </c>
      <c r="I77" s="16"/>
      <c r="J77" s="2">
        <v>5250</v>
      </c>
      <c r="K77" s="16"/>
      <c r="L77" s="2">
        <f t="shared" ref="L77:L83" si="6">ROUND((H77-J77),5)</f>
        <v>-5250</v>
      </c>
      <c r="M77" s="16"/>
      <c r="N77" s="17">
        <f t="shared" ref="N77:N83" si="7">ROUND(IF(H77=0, IF(J77=0, 0, SIGN(-J77)), IF(J77=0, SIGN(H77), (H77-J77)/ABS(J77))),5)</f>
        <v>-1</v>
      </c>
    </row>
    <row r="78" spans="1:14" x14ac:dyDescent="0.2">
      <c r="A78" s="1"/>
      <c r="B78" s="1"/>
      <c r="C78" s="1"/>
      <c r="D78" s="1"/>
      <c r="E78" s="1"/>
      <c r="F78" s="1"/>
      <c r="G78" s="1" t="s">
        <v>52</v>
      </c>
      <c r="H78" s="2">
        <v>7200</v>
      </c>
      <c r="I78" s="16"/>
      <c r="J78" s="2">
        <v>0</v>
      </c>
      <c r="K78" s="16"/>
      <c r="L78" s="2">
        <f t="shared" si="6"/>
        <v>7200</v>
      </c>
      <c r="M78" s="16"/>
      <c r="N78" s="17">
        <f t="shared" si="7"/>
        <v>1</v>
      </c>
    </row>
    <row r="79" spans="1:14" ht="16" thickBot="1" x14ac:dyDescent="0.25">
      <c r="A79" s="1"/>
      <c r="B79" s="1"/>
      <c r="C79" s="1"/>
      <c r="D79" s="1"/>
      <c r="E79" s="1"/>
      <c r="F79" s="1"/>
      <c r="G79" s="1" t="s">
        <v>53</v>
      </c>
      <c r="H79" s="3">
        <v>16386</v>
      </c>
      <c r="I79" s="16"/>
      <c r="J79" s="3">
        <v>12975.12</v>
      </c>
      <c r="K79" s="16"/>
      <c r="L79" s="3">
        <f t="shared" si="6"/>
        <v>3410.88</v>
      </c>
      <c r="M79" s="16"/>
      <c r="N79" s="18">
        <f t="shared" si="7"/>
        <v>0.26288</v>
      </c>
    </row>
    <row r="80" spans="1:14" x14ac:dyDescent="0.2">
      <c r="A80" s="1"/>
      <c r="B80" s="1"/>
      <c r="C80" s="1"/>
      <c r="D80" s="1"/>
      <c r="E80" s="1"/>
      <c r="F80" s="1" t="s">
        <v>54</v>
      </c>
      <c r="G80" s="1"/>
      <c r="H80" s="2">
        <f>ROUND(SUM(H76:H79),5)</f>
        <v>23586</v>
      </c>
      <c r="I80" s="16"/>
      <c r="J80" s="2">
        <f>ROUND(SUM(J76:J79),5)</f>
        <v>18225.12</v>
      </c>
      <c r="K80" s="16"/>
      <c r="L80" s="2">
        <f t="shared" si="6"/>
        <v>5360.88</v>
      </c>
      <c r="M80" s="16"/>
      <c r="N80" s="17">
        <f t="shared" si="7"/>
        <v>0.29415000000000002</v>
      </c>
    </row>
    <row r="81" spans="1:14" x14ac:dyDescent="0.2">
      <c r="A81" s="1"/>
      <c r="B81" s="1"/>
      <c r="C81" s="1"/>
      <c r="D81" s="1"/>
      <c r="E81" s="1"/>
      <c r="F81" s="1" t="s">
        <v>55</v>
      </c>
      <c r="G81" s="1"/>
      <c r="H81" s="2">
        <v>2603.9299999999998</v>
      </c>
      <c r="I81" s="16"/>
      <c r="J81" s="2">
        <v>72</v>
      </c>
      <c r="K81" s="16"/>
      <c r="L81" s="2">
        <f t="shared" si="6"/>
        <v>2531.9299999999998</v>
      </c>
      <c r="M81" s="16"/>
      <c r="N81" s="17">
        <f t="shared" si="7"/>
        <v>35.165689999999998</v>
      </c>
    </row>
    <row r="82" spans="1:14" x14ac:dyDescent="0.2">
      <c r="A82" s="1"/>
      <c r="B82" s="1"/>
      <c r="C82" s="1"/>
      <c r="D82" s="1"/>
      <c r="E82" s="1"/>
      <c r="F82" s="1" t="s">
        <v>99</v>
      </c>
      <c r="G82" s="1"/>
      <c r="H82" s="2">
        <v>0</v>
      </c>
      <c r="I82" s="16"/>
      <c r="J82" s="2">
        <v>4410.66</v>
      </c>
      <c r="K82" s="16"/>
      <c r="L82" s="2">
        <f t="shared" si="6"/>
        <v>-4410.66</v>
      </c>
      <c r="M82" s="16"/>
      <c r="N82" s="17">
        <f t="shared" si="7"/>
        <v>-1</v>
      </c>
    </row>
    <row r="83" spans="1:14" x14ac:dyDescent="0.2">
      <c r="A83" s="1"/>
      <c r="B83" s="1"/>
      <c r="C83" s="1"/>
      <c r="D83" s="1"/>
      <c r="E83" s="1"/>
      <c r="F83" s="1" t="s">
        <v>56</v>
      </c>
      <c r="G83" s="1"/>
      <c r="H83" s="2">
        <v>5361.99</v>
      </c>
      <c r="I83" s="16"/>
      <c r="J83" s="2">
        <v>5361.99</v>
      </c>
      <c r="K83" s="16"/>
      <c r="L83" s="2">
        <f t="shared" si="6"/>
        <v>0</v>
      </c>
      <c r="M83" s="16"/>
      <c r="N83" s="17">
        <f t="shared" si="7"/>
        <v>0</v>
      </c>
    </row>
    <row r="84" spans="1:14" x14ac:dyDescent="0.2">
      <c r="A84" s="1"/>
      <c r="B84" s="1"/>
      <c r="C84" s="1"/>
      <c r="D84" s="1"/>
      <c r="E84" s="1"/>
      <c r="F84" s="1" t="s">
        <v>45</v>
      </c>
      <c r="G84" s="1"/>
      <c r="H84" s="2"/>
      <c r="I84" s="16"/>
      <c r="J84" s="2"/>
      <c r="K84" s="16"/>
      <c r="L84" s="2"/>
      <c r="M84" s="16"/>
      <c r="N84" s="17"/>
    </row>
    <row r="85" spans="1:14" x14ac:dyDescent="0.2">
      <c r="A85" s="1"/>
      <c r="B85" s="1"/>
      <c r="C85" s="1"/>
      <c r="D85" s="1"/>
      <c r="E85" s="1"/>
      <c r="F85" s="1"/>
      <c r="G85" s="1" t="s">
        <v>57</v>
      </c>
      <c r="H85" s="2">
        <v>297</v>
      </c>
      <c r="I85" s="16"/>
      <c r="J85" s="2">
        <v>6350</v>
      </c>
      <c r="K85" s="16"/>
      <c r="L85" s="2">
        <f>ROUND((H85-J85),5)</f>
        <v>-6053</v>
      </c>
      <c r="M85" s="16"/>
      <c r="N85" s="17">
        <f>ROUND(IF(H85=0, IF(J85=0, 0, SIGN(-J85)), IF(J85=0, SIGN(H85), (H85-J85)/ABS(J85))),5)</f>
        <v>-0.95323000000000002</v>
      </c>
    </row>
    <row r="86" spans="1:14" x14ac:dyDescent="0.2">
      <c r="A86" s="1"/>
      <c r="B86" s="1"/>
      <c r="C86" s="1"/>
      <c r="D86" s="1"/>
      <c r="E86" s="1"/>
      <c r="F86" s="1"/>
      <c r="G86" s="1" t="s">
        <v>111</v>
      </c>
      <c r="H86" s="2">
        <v>0</v>
      </c>
      <c r="I86" s="16"/>
      <c r="J86" s="2">
        <v>299.86</v>
      </c>
      <c r="K86" s="16"/>
      <c r="L86" s="2">
        <f>ROUND((H86-J86),5)</f>
        <v>-299.86</v>
      </c>
      <c r="M86" s="16"/>
      <c r="N86" s="17">
        <f>ROUND(IF(H86=0, IF(J86=0, 0, SIGN(-J86)), IF(J86=0, SIGN(H86), (H86-J86)/ABS(J86))),5)</f>
        <v>-1</v>
      </c>
    </row>
    <row r="87" spans="1:14" ht="16" thickBot="1" x14ac:dyDescent="0.25">
      <c r="A87" s="1"/>
      <c r="B87" s="1"/>
      <c r="C87" s="1"/>
      <c r="D87" s="1"/>
      <c r="E87" s="1"/>
      <c r="F87" s="1"/>
      <c r="G87" s="1" t="s">
        <v>58</v>
      </c>
      <c r="H87" s="4">
        <v>19935.91</v>
      </c>
      <c r="I87" s="16"/>
      <c r="J87" s="4">
        <v>17385.91</v>
      </c>
      <c r="K87" s="16"/>
      <c r="L87" s="4">
        <f>ROUND((H87-J87),5)</f>
        <v>2550</v>
      </c>
      <c r="M87" s="16"/>
      <c r="N87" s="19">
        <f>ROUND(IF(H87=0, IF(J87=0, 0, SIGN(-J87)), IF(J87=0, SIGN(H87), (H87-J87)/ABS(J87))),5)</f>
        <v>0.14666999999999999</v>
      </c>
    </row>
    <row r="88" spans="1:14" ht="16" thickBot="1" x14ac:dyDescent="0.25">
      <c r="A88" s="1"/>
      <c r="B88" s="1"/>
      <c r="C88" s="1"/>
      <c r="D88" s="1"/>
      <c r="E88" s="1"/>
      <c r="F88" s="1" t="s">
        <v>59</v>
      </c>
      <c r="G88" s="1"/>
      <c r="H88" s="6">
        <f>ROUND(SUM(H84:H87),5)</f>
        <v>20232.91</v>
      </c>
      <c r="I88" s="16"/>
      <c r="J88" s="6">
        <f>ROUND(SUM(J84:J87),5)</f>
        <v>24035.77</v>
      </c>
      <c r="K88" s="16"/>
      <c r="L88" s="6">
        <f>ROUND((H88-J88),5)</f>
        <v>-3802.86</v>
      </c>
      <c r="M88" s="16"/>
      <c r="N88" s="21">
        <f>ROUND(IF(H88=0, IF(J88=0, 0, SIGN(-J88)), IF(J88=0, SIGN(H88), (H88-J88)/ABS(J88))),5)</f>
        <v>-0.15822</v>
      </c>
    </row>
    <row r="89" spans="1:14" x14ac:dyDescent="0.2">
      <c r="A89" s="1"/>
      <c r="B89" s="1"/>
      <c r="C89" s="1"/>
      <c r="D89" s="1"/>
      <c r="E89" s="1" t="s">
        <v>60</v>
      </c>
      <c r="F89" s="1"/>
      <c r="G89" s="1"/>
      <c r="H89" s="2">
        <f>ROUND(SUM(H53:H54)+SUM(H69:H75)+SUM(H80:H83)+H88,5)</f>
        <v>208702.12</v>
      </c>
      <c r="I89" s="16"/>
      <c r="J89" s="2">
        <f>ROUND(SUM(J53:J54)+SUM(J69:J75)+SUM(J80:J83)+J88,5)</f>
        <v>125758.99</v>
      </c>
      <c r="K89" s="16"/>
      <c r="L89" s="2">
        <f>ROUND((H89-J89),5)</f>
        <v>82943.13</v>
      </c>
      <c r="M89" s="16"/>
      <c r="N89" s="17">
        <f>ROUND(IF(H89=0, IF(J89=0, 0, SIGN(-J89)), IF(J89=0, SIGN(H89), (H89-J89)/ABS(J89))),5)</f>
        <v>0.65954000000000002</v>
      </c>
    </row>
    <row r="90" spans="1:14" x14ac:dyDescent="0.2">
      <c r="A90" s="1"/>
      <c r="B90" s="1"/>
      <c r="C90" s="1"/>
      <c r="D90" s="1"/>
      <c r="E90" s="1" t="s">
        <v>61</v>
      </c>
      <c r="F90" s="1"/>
      <c r="G90" s="1"/>
      <c r="H90" s="2"/>
      <c r="I90" s="16"/>
      <c r="J90" s="2"/>
      <c r="K90" s="16"/>
      <c r="L90" s="2"/>
      <c r="M90" s="16"/>
      <c r="N90" s="17"/>
    </row>
    <row r="91" spans="1:14" hidden="1" x14ac:dyDescent="0.2">
      <c r="A91" s="1"/>
      <c r="B91" s="1"/>
      <c r="C91" s="1"/>
      <c r="D91" s="1"/>
      <c r="E91" s="1"/>
      <c r="F91" s="1" t="s">
        <v>112</v>
      </c>
      <c r="G91" s="1"/>
      <c r="H91" s="2">
        <v>0</v>
      </c>
      <c r="I91" s="16"/>
      <c r="J91" s="2">
        <v>790.31</v>
      </c>
      <c r="K91" s="16"/>
      <c r="L91" s="2">
        <f t="shared" ref="L91:L99" si="8">ROUND((H91-J91),5)</f>
        <v>-790.31</v>
      </c>
      <c r="M91" s="16"/>
      <c r="N91" s="17">
        <f t="shared" ref="N91:N99" si="9">ROUND(IF(H91=0, IF(J91=0, 0, SIGN(-J91)), IF(J91=0, SIGN(H91), (H91-J91)/ABS(J91))),5)</f>
        <v>-1</v>
      </c>
    </row>
    <row r="92" spans="1:14" hidden="1" x14ac:dyDescent="0.2">
      <c r="A92" s="1"/>
      <c r="B92" s="1"/>
      <c r="C92" s="1"/>
      <c r="D92" s="1"/>
      <c r="E92" s="1"/>
      <c r="F92" s="1" t="s">
        <v>62</v>
      </c>
      <c r="G92" s="1"/>
      <c r="H92" s="2">
        <v>18932.68</v>
      </c>
      <c r="I92" s="16"/>
      <c r="J92" s="2">
        <v>22063.32</v>
      </c>
      <c r="K92" s="16"/>
      <c r="L92" s="2">
        <f t="shared" si="8"/>
        <v>-3130.64</v>
      </c>
      <c r="M92" s="16"/>
      <c r="N92" s="17">
        <f t="shared" si="9"/>
        <v>-0.14188999999999999</v>
      </c>
    </row>
    <row r="93" spans="1:14" hidden="1" x14ac:dyDescent="0.2">
      <c r="A93" s="1"/>
      <c r="B93" s="1"/>
      <c r="C93" s="1"/>
      <c r="D93" s="1"/>
      <c r="E93" s="1"/>
      <c r="F93" s="1" t="s">
        <v>63</v>
      </c>
      <c r="G93" s="1"/>
      <c r="H93" s="2">
        <v>1698.1</v>
      </c>
      <c r="I93" s="16"/>
      <c r="J93" s="2">
        <v>512.42999999999995</v>
      </c>
      <c r="K93" s="16"/>
      <c r="L93" s="2">
        <f t="shared" si="8"/>
        <v>1185.67</v>
      </c>
      <c r="M93" s="16"/>
      <c r="N93" s="17">
        <f t="shared" si="9"/>
        <v>2.3138200000000002</v>
      </c>
    </row>
    <row r="94" spans="1:14" hidden="1" x14ac:dyDescent="0.2">
      <c r="A94" s="1"/>
      <c r="B94" s="1"/>
      <c r="C94" s="1"/>
      <c r="D94" s="1"/>
      <c r="E94" s="1"/>
      <c r="F94" s="1" t="s">
        <v>64</v>
      </c>
      <c r="G94" s="1"/>
      <c r="H94" s="2">
        <v>366.93</v>
      </c>
      <c r="I94" s="16"/>
      <c r="J94" s="2">
        <v>2514.2399999999998</v>
      </c>
      <c r="K94" s="16"/>
      <c r="L94" s="2">
        <f t="shared" si="8"/>
        <v>-2147.31</v>
      </c>
      <c r="M94" s="16"/>
      <c r="N94" s="17">
        <f t="shared" si="9"/>
        <v>-0.85406000000000004</v>
      </c>
    </row>
    <row r="95" spans="1:14" hidden="1" x14ac:dyDescent="0.2">
      <c r="A95" s="1"/>
      <c r="B95" s="1"/>
      <c r="C95" s="1"/>
      <c r="D95" s="1"/>
      <c r="E95" s="1"/>
      <c r="F95" s="1" t="s">
        <v>65</v>
      </c>
      <c r="G95" s="1"/>
      <c r="H95" s="2">
        <v>106552.08</v>
      </c>
      <c r="I95" s="16"/>
      <c r="J95" s="2">
        <v>132708.21</v>
      </c>
      <c r="K95" s="16"/>
      <c r="L95" s="2">
        <f t="shared" si="8"/>
        <v>-26156.13</v>
      </c>
      <c r="M95" s="16"/>
      <c r="N95" s="17">
        <f t="shared" si="9"/>
        <v>-0.1971</v>
      </c>
    </row>
    <row r="96" spans="1:14" hidden="1" x14ac:dyDescent="0.2">
      <c r="A96" s="1"/>
      <c r="B96" s="1"/>
      <c r="C96" s="1"/>
      <c r="D96" s="1"/>
      <c r="E96" s="1"/>
      <c r="F96" s="1" t="s">
        <v>66</v>
      </c>
      <c r="G96" s="1"/>
      <c r="H96" s="2">
        <v>10413.6</v>
      </c>
      <c r="I96" s="16"/>
      <c r="J96" s="2">
        <v>11520.8</v>
      </c>
      <c r="K96" s="16"/>
      <c r="L96" s="2">
        <f t="shared" si="8"/>
        <v>-1107.2</v>
      </c>
      <c r="M96" s="16"/>
      <c r="N96" s="17">
        <f t="shared" si="9"/>
        <v>-9.6100000000000005E-2</v>
      </c>
    </row>
    <row r="97" spans="1:14" hidden="1" x14ac:dyDescent="0.2">
      <c r="A97" s="1"/>
      <c r="B97" s="1"/>
      <c r="C97" s="1"/>
      <c r="D97" s="1"/>
      <c r="E97" s="1"/>
      <c r="F97" s="1" t="s">
        <v>67</v>
      </c>
      <c r="G97" s="1"/>
      <c r="H97" s="2">
        <v>284.14999999999998</v>
      </c>
      <c r="I97" s="16"/>
      <c r="J97" s="2">
        <v>223.86</v>
      </c>
      <c r="K97" s="16"/>
      <c r="L97" s="2">
        <f t="shared" si="8"/>
        <v>60.29</v>
      </c>
      <c r="M97" s="16"/>
      <c r="N97" s="17">
        <f t="shared" si="9"/>
        <v>0.26932</v>
      </c>
    </row>
    <row r="98" spans="1:14" ht="16" hidden="1" thickBot="1" x14ac:dyDescent="0.25">
      <c r="A98" s="1"/>
      <c r="B98" s="1"/>
      <c r="C98" s="1"/>
      <c r="D98" s="1"/>
      <c r="E98" s="1"/>
      <c r="F98" s="1" t="s">
        <v>113</v>
      </c>
      <c r="G98" s="1"/>
      <c r="H98" s="3">
        <v>0</v>
      </c>
      <c r="I98" s="16"/>
      <c r="J98" s="3">
        <v>-489</v>
      </c>
      <c r="K98" s="16"/>
      <c r="L98" s="3">
        <f t="shared" si="8"/>
        <v>489</v>
      </c>
      <c r="M98" s="16"/>
      <c r="N98" s="18">
        <f t="shared" si="9"/>
        <v>1</v>
      </c>
    </row>
    <row r="99" spans="1:14" x14ac:dyDescent="0.2">
      <c r="A99" s="1"/>
      <c r="B99" s="1"/>
      <c r="C99" s="1"/>
      <c r="D99" s="1"/>
      <c r="E99" s="1" t="s">
        <v>68</v>
      </c>
      <c r="F99" s="1"/>
      <c r="G99" s="1"/>
      <c r="H99" s="2">
        <f>ROUND(SUM(H90:H98),5)</f>
        <v>138247.54</v>
      </c>
      <c r="I99" s="16"/>
      <c r="J99" s="2">
        <f>ROUND(SUM(J90:J98),5)</f>
        <v>169844.17</v>
      </c>
      <c r="K99" s="16"/>
      <c r="L99" s="2">
        <f t="shared" si="8"/>
        <v>-31596.63</v>
      </c>
      <c r="M99" s="16"/>
      <c r="N99" s="17">
        <f t="shared" si="9"/>
        <v>-0.18603</v>
      </c>
    </row>
    <row r="100" spans="1:14" x14ac:dyDescent="0.2">
      <c r="A100" s="1"/>
      <c r="B100" s="1"/>
      <c r="C100" s="1"/>
      <c r="D100" s="1"/>
      <c r="E100" s="1" t="s">
        <v>69</v>
      </c>
      <c r="F100" s="1"/>
      <c r="G100" s="1"/>
      <c r="H100" s="2"/>
      <c r="I100" s="16"/>
      <c r="J100" s="2"/>
      <c r="K100" s="16"/>
      <c r="L100" s="2"/>
      <c r="M100" s="16"/>
      <c r="N100" s="17"/>
    </row>
    <row r="101" spans="1:14" x14ac:dyDescent="0.2">
      <c r="A101" s="1"/>
      <c r="B101" s="1"/>
      <c r="C101" s="1"/>
      <c r="D101" s="1"/>
      <c r="E101" s="1"/>
      <c r="F101" s="1" t="s">
        <v>114</v>
      </c>
      <c r="G101" s="1"/>
      <c r="H101" s="2">
        <v>0</v>
      </c>
      <c r="I101" s="16"/>
      <c r="J101" s="2">
        <v>-1257.49</v>
      </c>
      <c r="K101" s="16"/>
      <c r="L101" s="2">
        <f t="shared" ref="L101:L113" si="10">ROUND((H101-J101),5)</f>
        <v>1257.49</v>
      </c>
      <c r="M101" s="16"/>
      <c r="N101" s="17">
        <f t="shared" ref="N101:N113" si="11">ROUND(IF(H101=0, IF(J101=0, 0, SIGN(-J101)), IF(J101=0, SIGN(H101), (H101-J101)/ABS(J101))),5)</f>
        <v>1</v>
      </c>
    </row>
    <row r="102" spans="1:14" x14ac:dyDescent="0.2">
      <c r="A102" s="1"/>
      <c r="B102" s="1"/>
      <c r="C102" s="1"/>
      <c r="D102" s="1"/>
      <c r="E102" s="1"/>
      <c r="F102" s="1" t="s">
        <v>115</v>
      </c>
      <c r="G102" s="1"/>
      <c r="H102" s="2">
        <v>0</v>
      </c>
      <c r="I102" s="16"/>
      <c r="J102" s="2">
        <v>1416</v>
      </c>
      <c r="K102" s="16"/>
      <c r="L102" s="2">
        <f t="shared" si="10"/>
        <v>-1416</v>
      </c>
      <c r="M102" s="16"/>
      <c r="N102" s="17">
        <f t="shared" si="11"/>
        <v>-1</v>
      </c>
    </row>
    <row r="103" spans="1:14" x14ac:dyDescent="0.2">
      <c r="A103" s="1"/>
      <c r="B103" s="1"/>
      <c r="C103" s="1"/>
      <c r="D103" s="1"/>
      <c r="E103" s="1"/>
      <c r="F103" s="1" t="s">
        <v>116</v>
      </c>
      <c r="G103" s="1"/>
      <c r="H103" s="2">
        <v>0</v>
      </c>
      <c r="I103" s="16"/>
      <c r="J103" s="2">
        <v>135.80000000000001</v>
      </c>
      <c r="K103" s="16"/>
      <c r="L103" s="2">
        <f t="shared" si="10"/>
        <v>-135.80000000000001</v>
      </c>
      <c r="M103" s="16"/>
      <c r="N103" s="17">
        <f t="shared" si="11"/>
        <v>-1</v>
      </c>
    </row>
    <row r="104" spans="1:14" x14ac:dyDescent="0.2">
      <c r="A104" s="1"/>
      <c r="B104" s="1"/>
      <c r="C104" s="1"/>
      <c r="D104" s="1"/>
      <c r="E104" s="1"/>
      <c r="F104" s="1" t="s">
        <v>35</v>
      </c>
      <c r="G104" s="1"/>
      <c r="H104" s="2">
        <v>505</v>
      </c>
      <c r="I104" s="16"/>
      <c r="J104" s="2">
        <v>0</v>
      </c>
      <c r="K104" s="16"/>
      <c r="L104" s="2">
        <f t="shared" si="10"/>
        <v>505</v>
      </c>
      <c r="M104" s="16"/>
      <c r="N104" s="17">
        <f t="shared" si="11"/>
        <v>1</v>
      </c>
    </row>
    <row r="105" spans="1:14" x14ac:dyDescent="0.2">
      <c r="A105" s="1"/>
      <c r="B105" s="1"/>
      <c r="C105" s="1"/>
      <c r="D105" s="1"/>
      <c r="E105" s="1"/>
      <c r="F105" s="1" t="s">
        <v>70</v>
      </c>
      <c r="G105" s="1"/>
      <c r="H105" s="2">
        <v>4995</v>
      </c>
      <c r="I105" s="16"/>
      <c r="J105" s="2">
        <v>0</v>
      </c>
      <c r="K105" s="16"/>
      <c r="L105" s="2">
        <f t="shared" si="10"/>
        <v>4995</v>
      </c>
      <c r="M105" s="16"/>
      <c r="N105" s="17">
        <f t="shared" si="11"/>
        <v>1</v>
      </c>
    </row>
    <row r="106" spans="1:14" x14ac:dyDescent="0.2">
      <c r="A106" s="1"/>
      <c r="B106" s="1"/>
      <c r="C106" s="1"/>
      <c r="D106" s="1"/>
      <c r="E106" s="1"/>
      <c r="F106" s="1" t="s">
        <v>71</v>
      </c>
      <c r="G106" s="1"/>
      <c r="H106" s="2">
        <v>750</v>
      </c>
      <c r="I106" s="16"/>
      <c r="J106" s="2">
        <v>3244.5</v>
      </c>
      <c r="K106" s="16"/>
      <c r="L106" s="2">
        <f t="shared" si="10"/>
        <v>-2494.5</v>
      </c>
      <c r="M106" s="16"/>
      <c r="N106" s="17">
        <f t="shared" si="11"/>
        <v>-0.76883999999999997</v>
      </c>
    </row>
    <row r="107" spans="1:14" x14ac:dyDescent="0.2">
      <c r="A107" s="1"/>
      <c r="B107" s="1"/>
      <c r="C107" s="1"/>
      <c r="D107" s="1"/>
      <c r="E107" s="1"/>
      <c r="F107" s="1" t="s">
        <v>72</v>
      </c>
      <c r="G107" s="1"/>
      <c r="H107" s="2">
        <v>1298</v>
      </c>
      <c r="I107" s="16"/>
      <c r="J107" s="2">
        <v>0</v>
      </c>
      <c r="K107" s="16"/>
      <c r="L107" s="2">
        <f t="shared" si="10"/>
        <v>1298</v>
      </c>
      <c r="M107" s="16"/>
      <c r="N107" s="17">
        <f t="shared" si="11"/>
        <v>1</v>
      </c>
    </row>
    <row r="108" spans="1:14" x14ac:dyDescent="0.2">
      <c r="A108" s="1"/>
      <c r="B108" s="1"/>
      <c r="C108" s="1"/>
      <c r="D108" s="1"/>
      <c r="E108" s="1"/>
      <c r="F108" s="1" t="s">
        <v>117</v>
      </c>
      <c r="G108" s="1"/>
      <c r="H108" s="2">
        <v>0</v>
      </c>
      <c r="I108" s="16"/>
      <c r="J108" s="2">
        <v>774.98</v>
      </c>
      <c r="K108" s="16"/>
      <c r="L108" s="2">
        <f t="shared" si="10"/>
        <v>-774.98</v>
      </c>
      <c r="M108" s="16"/>
      <c r="N108" s="17">
        <f t="shared" si="11"/>
        <v>-1</v>
      </c>
    </row>
    <row r="109" spans="1:14" x14ac:dyDescent="0.2">
      <c r="A109" s="1"/>
      <c r="B109" s="1"/>
      <c r="C109" s="1"/>
      <c r="D109" s="1"/>
      <c r="E109" s="1"/>
      <c r="F109" s="1" t="s">
        <v>93</v>
      </c>
      <c r="G109" s="1"/>
      <c r="H109" s="2">
        <v>0</v>
      </c>
      <c r="I109" s="16"/>
      <c r="J109" s="2">
        <v>14.48</v>
      </c>
      <c r="K109" s="16"/>
      <c r="L109" s="2">
        <f t="shared" si="10"/>
        <v>-14.48</v>
      </c>
      <c r="M109" s="16"/>
      <c r="N109" s="17">
        <f t="shared" si="11"/>
        <v>-1</v>
      </c>
    </row>
    <row r="110" spans="1:14" ht="16" thickBot="1" x14ac:dyDescent="0.25">
      <c r="A110" s="1"/>
      <c r="B110" s="1"/>
      <c r="C110" s="1"/>
      <c r="D110" s="1"/>
      <c r="E110" s="1"/>
      <c r="F110" s="1" t="s">
        <v>73</v>
      </c>
      <c r="G110" s="1"/>
      <c r="H110" s="4">
        <v>8400</v>
      </c>
      <c r="I110" s="16"/>
      <c r="J110" s="4">
        <v>8400</v>
      </c>
      <c r="K110" s="16"/>
      <c r="L110" s="4">
        <f t="shared" si="10"/>
        <v>0</v>
      </c>
      <c r="M110" s="16"/>
      <c r="N110" s="19">
        <f t="shared" si="11"/>
        <v>0</v>
      </c>
    </row>
    <row r="111" spans="1:14" ht="16" thickBot="1" x14ac:dyDescent="0.25">
      <c r="A111" s="1"/>
      <c r="B111" s="1"/>
      <c r="C111" s="1"/>
      <c r="D111" s="1"/>
      <c r="E111" s="1" t="s">
        <v>74</v>
      </c>
      <c r="F111" s="1"/>
      <c r="G111" s="1"/>
      <c r="H111" s="5">
        <f>ROUND(SUM(H100:H110),5)</f>
        <v>15948</v>
      </c>
      <c r="I111" s="16"/>
      <c r="J111" s="5">
        <f>ROUND(SUM(J100:J110),5)</f>
        <v>12728.27</v>
      </c>
      <c r="K111" s="16"/>
      <c r="L111" s="5">
        <f t="shared" si="10"/>
        <v>3219.73</v>
      </c>
      <c r="M111" s="16"/>
      <c r="N111" s="20">
        <f t="shared" si="11"/>
        <v>0.25296000000000002</v>
      </c>
    </row>
    <row r="112" spans="1:14" ht="16" thickBot="1" x14ac:dyDescent="0.25">
      <c r="A112" s="1"/>
      <c r="B112" s="1"/>
      <c r="C112" s="1"/>
      <c r="D112" s="1" t="s">
        <v>75</v>
      </c>
      <c r="E112" s="1"/>
      <c r="F112" s="1"/>
      <c r="G112" s="1"/>
      <c r="H112" s="6">
        <f>ROUND(H19+H25+H28+H47+H52+H89+H99+H111,5)</f>
        <v>666365.36</v>
      </c>
      <c r="I112" s="16"/>
      <c r="J112" s="6">
        <f>ROUND(J19+J25+J28+J47+J52+J89+J99+J111,5)</f>
        <v>519561.96</v>
      </c>
      <c r="K112" s="16"/>
      <c r="L112" s="6">
        <f t="shared" si="10"/>
        <v>146803.4</v>
      </c>
      <c r="M112" s="16"/>
      <c r="N112" s="21">
        <f t="shared" si="11"/>
        <v>0.28255000000000002</v>
      </c>
    </row>
    <row r="113" spans="1:14" x14ac:dyDescent="0.2">
      <c r="A113" s="1"/>
      <c r="B113" s="1" t="s">
        <v>76</v>
      </c>
      <c r="C113" s="1"/>
      <c r="D113" s="1"/>
      <c r="E113" s="1"/>
      <c r="F113" s="1"/>
      <c r="G113" s="1"/>
      <c r="H113" s="2">
        <f>ROUND(H3+H18-H112,5)</f>
        <v>-498949.88</v>
      </c>
      <c r="I113" s="16"/>
      <c r="J113" s="2">
        <f>ROUND(J3+J18-J112,5)</f>
        <v>80346.289999999994</v>
      </c>
      <c r="K113" s="16"/>
      <c r="L113" s="2">
        <f t="shared" si="10"/>
        <v>-579296.17000000004</v>
      </c>
      <c r="M113" s="16"/>
      <c r="N113" s="17">
        <f t="shared" si="11"/>
        <v>-7.2099900000000003</v>
      </c>
    </row>
    <row r="114" spans="1:14" x14ac:dyDescent="0.2">
      <c r="A114" s="1"/>
      <c r="B114" s="1" t="s">
        <v>77</v>
      </c>
      <c r="C114" s="1"/>
      <c r="D114" s="1"/>
      <c r="E114" s="1"/>
      <c r="F114" s="1"/>
      <c r="G114" s="1"/>
      <c r="H114" s="2"/>
      <c r="I114" s="16"/>
      <c r="J114" s="2"/>
      <c r="K114" s="16"/>
      <c r="L114" s="2"/>
      <c r="M114" s="16"/>
      <c r="N114" s="17"/>
    </row>
    <row r="115" spans="1:14" x14ac:dyDescent="0.2">
      <c r="A115" s="1"/>
      <c r="B115" s="1"/>
      <c r="C115" s="1" t="s">
        <v>78</v>
      </c>
      <c r="D115" s="1"/>
      <c r="E115" s="1"/>
      <c r="F115" s="1"/>
      <c r="G115" s="1"/>
      <c r="H115" s="2"/>
      <c r="I115" s="16"/>
      <c r="J115" s="2"/>
      <c r="K115" s="16"/>
      <c r="L115" s="2"/>
      <c r="M115" s="16"/>
      <c r="N115" s="17"/>
    </row>
    <row r="116" spans="1:14" x14ac:dyDescent="0.2">
      <c r="A116" s="1"/>
      <c r="B116" s="1"/>
      <c r="C116" s="1"/>
      <c r="D116" s="1" t="s">
        <v>79</v>
      </c>
      <c r="E116" s="1"/>
      <c r="F116" s="1"/>
      <c r="G116" s="1"/>
      <c r="H116" s="2">
        <v>38.36</v>
      </c>
      <c r="I116" s="16"/>
      <c r="J116" s="2">
        <v>174.05</v>
      </c>
      <c r="K116" s="16"/>
      <c r="L116" s="2">
        <f>ROUND((H116-J116),5)</f>
        <v>-135.69</v>
      </c>
      <c r="M116" s="16"/>
      <c r="N116" s="17">
        <f>ROUND(IF(H116=0, IF(J116=0, 0, SIGN(-J116)), IF(J116=0, SIGN(H116), (H116-J116)/ABS(J116))),5)</f>
        <v>-0.77959999999999996</v>
      </c>
    </row>
    <row r="117" spans="1:14" ht="16" thickBot="1" x14ac:dyDescent="0.25">
      <c r="A117" s="1"/>
      <c r="B117" s="1"/>
      <c r="C117" s="1"/>
      <c r="D117" s="1" t="s">
        <v>80</v>
      </c>
      <c r="E117" s="1"/>
      <c r="F117" s="1"/>
      <c r="G117" s="1"/>
      <c r="H117" s="3">
        <v>7833.77</v>
      </c>
      <c r="I117" s="16"/>
      <c r="J117" s="3">
        <v>3158.79</v>
      </c>
      <c r="K117" s="16"/>
      <c r="L117" s="3">
        <f>ROUND((H117-J117),5)</f>
        <v>4674.9799999999996</v>
      </c>
      <c r="M117" s="16"/>
      <c r="N117" s="18">
        <f>ROUND(IF(H117=0, IF(J117=0, 0, SIGN(-J117)), IF(J117=0, SIGN(H117), (H117-J117)/ABS(J117))),5)</f>
        <v>1.4799899999999999</v>
      </c>
    </row>
    <row r="118" spans="1:14" x14ac:dyDescent="0.2">
      <c r="A118" s="1"/>
      <c r="B118" s="1"/>
      <c r="C118" s="1" t="s">
        <v>81</v>
      </c>
      <c r="D118" s="1"/>
      <c r="E118" s="1"/>
      <c r="F118" s="1"/>
      <c r="G118" s="1"/>
      <c r="H118" s="2">
        <f>ROUND(SUM(H115:H117),5)</f>
        <v>7872.13</v>
      </c>
      <c r="I118" s="16"/>
      <c r="J118" s="2">
        <f>ROUND(SUM(J115:J117),5)</f>
        <v>3332.84</v>
      </c>
      <c r="K118" s="16"/>
      <c r="L118" s="2">
        <f>ROUND((H118-J118),5)</f>
        <v>4539.29</v>
      </c>
      <c r="M118" s="16"/>
      <c r="N118" s="17">
        <f>ROUND(IF(H118=0, IF(J118=0, 0, SIGN(-J118)), IF(J118=0, SIGN(H118), (H118-J118)/ABS(J118))),5)</f>
        <v>1.36199</v>
      </c>
    </row>
    <row r="119" spans="1:14" x14ac:dyDescent="0.2">
      <c r="A119" s="1"/>
      <c r="B119" s="1"/>
      <c r="C119" s="1" t="s">
        <v>82</v>
      </c>
      <c r="D119" s="1"/>
      <c r="E119" s="1"/>
      <c r="F119" s="1"/>
      <c r="G119" s="1"/>
      <c r="H119" s="2"/>
      <c r="I119" s="16"/>
      <c r="J119" s="2"/>
      <c r="K119" s="16"/>
      <c r="L119" s="2"/>
      <c r="M119" s="16"/>
      <c r="N119" s="17"/>
    </row>
    <row r="120" spans="1:14" x14ac:dyDescent="0.2">
      <c r="A120" s="1"/>
      <c r="B120" s="1"/>
      <c r="C120" s="1"/>
      <c r="D120" s="1" t="s">
        <v>83</v>
      </c>
      <c r="E120" s="1"/>
      <c r="F120" s="1"/>
      <c r="G120" s="1"/>
      <c r="H120" s="2"/>
      <c r="I120" s="16"/>
      <c r="J120" s="2"/>
      <c r="K120" s="16"/>
      <c r="L120" s="2"/>
      <c r="M120" s="16"/>
      <c r="N120" s="17"/>
    </row>
    <row r="121" spans="1:14" x14ac:dyDescent="0.2">
      <c r="A121" s="1"/>
      <c r="B121" s="1"/>
      <c r="C121" s="1"/>
      <c r="D121" s="1"/>
      <c r="E121" s="1" t="s">
        <v>84</v>
      </c>
      <c r="F121" s="1"/>
      <c r="G121" s="1"/>
      <c r="H121" s="2">
        <v>108</v>
      </c>
      <c r="I121" s="16"/>
      <c r="J121" s="2">
        <v>349.9</v>
      </c>
      <c r="K121" s="16"/>
      <c r="L121" s="2">
        <f t="shared" ref="L121:L126" si="12">ROUND((H121-J121),5)</f>
        <v>-241.9</v>
      </c>
      <c r="M121" s="16"/>
      <c r="N121" s="17">
        <f t="shared" ref="N121:N126" si="13">ROUND(IF(H121=0, IF(J121=0, 0, SIGN(-J121)), IF(J121=0, SIGN(H121), (H121-J121)/ABS(J121))),5)</f>
        <v>-0.69133999999999995</v>
      </c>
    </row>
    <row r="122" spans="1:14" ht="16" thickBot="1" x14ac:dyDescent="0.25">
      <c r="A122" s="1"/>
      <c r="B122" s="1"/>
      <c r="C122" s="1"/>
      <c r="D122" s="1"/>
      <c r="E122" s="1" t="s">
        <v>118</v>
      </c>
      <c r="F122" s="1"/>
      <c r="G122" s="1"/>
      <c r="H122" s="4">
        <v>0</v>
      </c>
      <c r="I122" s="16"/>
      <c r="J122" s="4">
        <v>156</v>
      </c>
      <c r="K122" s="16"/>
      <c r="L122" s="4">
        <f t="shared" si="12"/>
        <v>-156</v>
      </c>
      <c r="M122" s="16"/>
      <c r="N122" s="19">
        <f t="shared" si="13"/>
        <v>-1</v>
      </c>
    </row>
    <row r="123" spans="1:14" ht="16" thickBot="1" x14ac:dyDescent="0.25">
      <c r="A123" s="1"/>
      <c r="B123" s="1"/>
      <c r="C123" s="1"/>
      <c r="D123" s="1" t="s">
        <v>85</v>
      </c>
      <c r="E123" s="1"/>
      <c r="F123" s="1"/>
      <c r="G123" s="1"/>
      <c r="H123" s="5">
        <f>ROUND(SUM(H120:H122),5)</f>
        <v>108</v>
      </c>
      <c r="I123" s="16"/>
      <c r="J123" s="5">
        <f>ROUND(SUM(J120:J122),5)</f>
        <v>505.9</v>
      </c>
      <c r="K123" s="16"/>
      <c r="L123" s="5">
        <f t="shared" si="12"/>
        <v>-397.9</v>
      </c>
      <c r="M123" s="16"/>
      <c r="N123" s="20">
        <f t="shared" si="13"/>
        <v>-0.78652</v>
      </c>
    </row>
    <row r="124" spans="1:14" ht="16" thickBot="1" x14ac:dyDescent="0.25">
      <c r="A124" s="1"/>
      <c r="B124" s="1"/>
      <c r="C124" s="1" t="s">
        <v>86</v>
      </c>
      <c r="D124" s="1"/>
      <c r="E124" s="1"/>
      <c r="F124" s="1"/>
      <c r="G124" s="1"/>
      <c r="H124" s="5">
        <f>ROUND(H119+H123,5)</f>
        <v>108</v>
      </c>
      <c r="I124" s="16"/>
      <c r="J124" s="5">
        <f>ROUND(J119+J123,5)</f>
        <v>505.9</v>
      </c>
      <c r="K124" s="16"/>
      <c r="L124" s="5">
        <f t="shared" si="12"/>
        <v>-397.9</v>
      </c>
      <c r="M124" s="16"/>
      <c r="N124" s="20">
        <f t="shared" si="13"/>
        <v>-0.78652</v>
      </c>
    </row>
    <row r="125" spans="1:14" ht="16" thickBot="1" x14ac:dyDescent="0.25">
      <c r="A125" s="1"/>
      <c r="B125" s="1" t="s">
        <v>87</v>
      </c>
      <c r="C125" s="1"/>
      <c r="D125" s="1"/>
      <c r="E125" s="1"/>
      <c r="F125" s="1"/>
      <c r="G125" s="1"/>
      <c r="H125" s="5">
        <f>ROUND(H114+H118-H124,5)</f>
        <v>7764.13</v>
      </c>
      <c r="I125" s="16"/>
      <c r="J125" s="5">
        <f>ROUND(J114+J118-J124,5)</f>
        <v>2826.94</v>
      </c>
      <c r="K125" s="16"/>
      <c r="L125" s="5">
        <f t="shared" si="12"/>
        <v>4937.1899999999996</v>
      </c>
      <c r="M125" s="16"/>
      <c r="N125" s="20">
        <f t="shared" si="13"/>
        <v>1.74648</v>
      </c>
    </row>
    <row r="126" spans="1:14" s="8" customFormat="1" ht="12" thickBot="1" x14ac:dyDescent="0.2">
      <c r="A126" s="1" t="s">
        <v>88</v>
      </c>
      <c r="B126" s="1"/>
      <c r="C126" s="1"/>
      <c r="D126" s="1"/>
      <c r="E126" s="1"/>
      <c r="F126" s="1"/>
      <c r="G126" s="1"/>
      <c r="H126" s="7">
        <f>ROUND(H113+H125,5)</f>
        <v>-491185.75</v>
      </c>
      <c r="I126" s="1"/>
      <c r="J126" s="7">
        <f>ROUND(J113+J125,5)</f>
        <v>83173.23</v>
      </c>
      <c r="K126" s="1"/>
      <c r="L126" s="7">
        <f t="shared" si="12"/>
        <v>-574358.98</v>
      </c>
      <c r="M126" s="1"/>
      <c r="N126" s="22">
        <f t="shared" si="13"/>
        <v>-6.9055799999999996</v>
      </c>
    </row>
    <row r="127" spans="1:14" ht="16" thickTop="1" x14ac:dyDescent="0.2"/>
  </sheetData>
  <sheetProtection algorithmName="SHA-512" hashValue="XOsgQXcyFEK6mOszo4ipJWA/HVyaQWQHjY62bpybF/rc2qGGlEh4ET1qmzWs6zllnR81aW9tMlMQefe+67jgTQ==" saltValue="xSFnISWeS1ALRlkv/SIT3w==" spinCount="100000" sheet="1" objects="1" scenarios="1"/>
  <pageMargins left="0.7" right="0.7" top="0.75" bottom="0.75" header="0.1" footer="0.3"/>
  <pageSetup orientation="portrait" r:id="rId1"/>
  <headerFooter>
    <oddHeader>&amp;L&amp;"Arial,Bold"&amp;8 2:11 PM
&amp;"Arial,Bold"&amp;8 04/15/21
&amp;"Arial,Bold"&amp;8 Cash Basis&amp;C&amp;"Arial,Bold"&amp;12 Agile Alliance
&amp;"Arial,Bold"&amp;14 Profit &amp;&amp; Loss Prev Year Comparison
&amp;"Arial,Bold"&amp;10 January through March 2021</oddHeader>
    <oddFooter>&amp;R&amp;"Arial,Bold"&amp;8 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42F1C-1E1B-41A3-B21D-AAE2AE784186}">
  <sheetPr codeName="Sheet3"/>
  <dimension ref="A1:G35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baseColWidth="10" defaultColWidth="8.83203125" defaultRowHeight="15" x14ac:dyDescent="0.2"/>
  <cols>
    <col min="1" max="5" width="3" style="12" customWidth="1"/>
    <col min="6" max="6" width="20.33203125" style="12" customWidth="1"/>
    <col min="7" max="7" width="10" style="13" bestFit="1" customWidth="1"/>
  </cols>
  <sheetData>
    <row r="1" spans="1:7" s="11" customFormat="1" ht="16" thickBot="1" x14ac:dyDescent="0.25">
      <c r="A1" s="9"/>
      <c r="B1" s="9"/>
      <c r="C1" s="9"/>
      <c r="D1" s="9"/>
      <c r="E1" s="9"/>
      <c r="F1" s="9"/>
      <c r="G1" s="10" t="s">
        <v>119</v>
      </c>
    </row>
    <row r="2" spans="1:7" ht="16" thickTop="1" x14ac:dyDescent="0.2">
      <c r="A2" s="1" t="s">
        <v>120</v>
      </c>
      <c r="B2" s="1"/>
      <c r="C2" s="1"/>
      <c r="D2" s="1"/>
      <c r="E2" s="1"/>
      <c r="F2" s="1"/>
      <c r="G2" s="2"/>
    </row>
    <row r="3" spans="1:7" x14ac:dyDescent="0.2">
      <c r="A3" s="1"/>
      <c r="B3" s="1" t="s">
        <v>121</v>
      </c>
      <c r="C3" s="1"/>
      <c r="D3" s="1"/>
      <c r="E3" s="1"/>
      <c r="F3" s="1"/>
      <c r="G3" s="2"/>
    </row>
    <row r="4" spans="1:7" x14ac:dyDescent="0.2">
      <c r="A4" s="1"/>
      <c r="B4" s="1"/>
      <c r="C4" s="1" t="s">
        <v>122</v>
      </c>
      <c r="D4" s="1"/>
      <c r="E4" s="1"/>
      <c r="F4" s="1"/>
      <c r="G4" s="2"/>
    </row>
    <row r="5" spans="1:7" x14ac:dyDescent="0.2">
      <c r="A5" s="1"/>
      <c r="B5" s="1"/>
      <c r="C5" s="1"/>
      <c r="D5" s="1" t="s">
        <v>123</v>
      </c>
      <c r="E5" s="1"/>
      <c r="F5" s="1"/>
      <c r="G5" s="2">
        <v>777801.34</v>
      </c>
    </row>
    <row r="6" spans="1:7" x14ac:dyDescent="0.2">
      <c r="A6" s="1"/>
      <c r="B6" s="1"/>
      <c r="C6" s="1"/>
      <c r="D6" s="1" t="s">
        <v>124</v>
      </c>
      <c r="E6" s="1"/>
      <c r="F6" s="1"/>
      <c r="G6" s="2">
        <v>532439.05000000005</v>
      </c>
    </row>
    <row r="7" spans="1:7" ht="16" thickBot="1" x14ac:dyDescent="0.25">
      <c r="A7" s="1"/>
      <c r="B7" s="1"/>
      <c r="C7" s="1"/>
      <c r="D7" s="1" t="s">
        <v>125</v>
      </c>
      <c r="E7" s="1"/>
      <c r="F7" s="1"/>
      <c r="G7" s="3">
        <v>1200125.1000000001</v>
      </c>
    </row>
    <row r="8" spans="1:7" x14ac:dyDescent="0.2">
      <c r="A8" s="1"/>
      <c r="B8" s="1"/>
      <c r="C8" s="1" t="s">
        <v>126</v>
      </c>
      <c r="D8" s="1"/>
      <c r="E8" s="1"/>
      <c r="F8" s="1"/>
      <c r="G8" s="2">
        <f>ROUND(SUM(G4:G7),5)</f>
        <v>2510365.4900000002</v>
      </c>
    </row>
    <row r="9" spans="1:7" x14ac:dyDescent="0.2">
      <c r="A9" s="1"/>
      <c r="B9" s="1"/>
      <c r="C9" s="1" t="s">
        <v>127</v>
      </c>
      <c r="D9" s="1"/>
      <c r="E9" s="1"/>
      <c r="F9" s="1"/>
      <c r="G9" s="2"/>
    </row>
    <row r="10" spans="1:7" x14ac:dyDescent="0.2">
      <c r="A10" s="1"/>
      <c r="B10" s="1"/>
      <c r="C10" s="1"/>
      <c r="D10" s="1" t="s">
        <v>128</v>
      </c>
      <c r="E10" s="1"/>
      <c r="F10" s="1"/>
      <c r="G10" s="2">
        <v>8444.8799999999992</v>
      </c>
    </row>
    <row r="11" spans="1:7" ht="16" thickBot="1" x14ac:dyDescent="0.25">
      <c r="A11" s="1"/>
      <c r="B11" s="1"/>
      <c r="C11" s="1"/>
      <c r="D11" s="1" t="s">
        <v>129</v>
      </c>
      <c r="E11" s="1"/>
      <c r="F11" s="1"/>
      <c r="G11" s="4">
        <v>7017</v>
      </c>
    </row>
    <row r="12" spans="1:7" ht="16" thickBot="1" x14ac:dyDescent="0.25">
      <c r="A12" s="1"/>
      <c r="B12" s="1"/>
      <c r="C12" s="1" t="s">
        <v>130</v>
      </c>
      <c r="D12" s="1"/>
      <c r="E12" s="1"/>
      <c r="F12" s="1"/>
      <c r="G12" s="5">
        <f>ROUND(SUM(G9:G11),5)</f>
        <v>15461.88</v>
      </c>
    </row>
    <row r="13" spans="1:7" ht="16" thickBot="1" x14ac:dyDescent="0.25">
      <c r="A13" s="1"/>
      <c r="B13" s="1" t="s">
        <v>131</v>
      </c>
      <c r="C13" s="1"/>
      <c r="D13" s="1"/>
      <c r="E13" s="1"/>
      <c r="F13" s="1"/>
      <c r="G13" s="5">
        <f>ROUND(G3+G8+G12,5)</f>
        <v>2525827.37</v>
      </c>
    </row>
    <row r="14" spans="1:7" s="8" customFormat="1" ht="12" thickBot="1" x14ac:dyDescent="0.2">
      <c r="A14" s="1" t="s">
        <v>132</v>
      </c>
      <c r="B14" s="1"/>
      <c r="C14" s="1"/>
      <c r="D14" s="1"/>
      <c r="E14" s="1"/>
      <c r="F14" s="1"/>
      <c r="G14" s="7">
        <f>ROUND(G2+G13,5)</f>
        <v>2525827.37</v>
      </c>
    </row>
    <row r="15" spans="1:7" ht="16" thickTop="1" x14ac:dyDescent="0.2">
      <c r="A15" s="1" t="s">
        <v>133</v>
      </c>
      <c r="B15" s="1"/>
      <c r="C15" s="1"/>
      <c r="D15" s="1"/>
      <c r="E15" s="1"/>
      <c r="F15" s="1"/>
      <c r="G15" s="2"/>
    </row>
    <row r="16" spans="1:7" x14ac:dyDescent="0.2">
      <c r="A16" s="1"/>
      <c r="B16" s="1" t="s">
        <v>134</v>
      </c>
      <c r="C16" s="1"/>
      <c r="D16" s="1"/>
      <c r="E16" s="1"/>
      <c r="F16" s="1"/>
      <c r="G16" s="2"/>
    </row>
    <row r="17" spans="1:7" x14ac:dyDescent="0.2">
      <c r="A17" s="1"/>
      <c r="B17" s="1"/>
      <c r="C17" s="1" t="s">
        <v>135</v>
      </c>
      <c r="D17" s="1"/>
      <c r="E17" s="1"/>
      <c r="F17" s="1"/>
      <c r="G17" s="2"/>
    </row>
    <row r="18" spans="1:7" x14ac:dyDescent="0.2">
      <c r="A18" s="1"/>
      <c r="B18" s="1"/>
      <c r="C18" s="1"/>
      <c r="D18" s="1" t="s">
        <v>136</v>
      </c>
      <c r="E18" s="1"/>
      <c r="F18" s="1"/>
      <c r="G18" s="2"/>
    </row>
    <row r="19" spans="1:7" x14ac:dyDescent="0.2">
      <c r="A19" s="1"/>
      <c r="B19" s="1"/>
      <c r="C19" s="1"/>
      <c r="D19" s="1"/>
      <c r="E19" s="1" t="s">
        <v>137</v>
      </c>
      <c r="F19" s="1"/>
      <c r="G19" s="2"/>
    </row>
    <row r="20" spans="1:7" ht="16" thickBot="1" x14ac:dyDescent="0.25">
      <c r="A20" s="1"/>
      <c r="B20" s="1"/>
      <c r="C20" s="1"/>
      <c r="D20" s="1"/>
      <c r="E20" s="1"/>
      <c r="F20" s="1" t="s">
        <v>138</v>
      </c>
      <c r="G20" s="4">
        <v>291.86</v>
      </c>
    </row>
    <row r="21" spans="1:7" ht="16" thickBot="1" x14ac:dyDescent="0.25">
      <c r="A21" s="1"/>
      <c r="B21" s="1"/>
      <c r="C21" s="1"/>
      <c r="D21" s="1"/>
      <c r="E21" s="1" t="s">
        <v>139</v>
      </c>
      <c r="F21" s="1"/>
      <c r="G21" s="6">
        <f>ROUND(SUM(G19:G20),5)</f>
        <v>291.86</v>
      </c>
    </row>
    <row r="22" spans="1:7" x14ac:dyDescent="0.2">
      <c r="A22" s="1"/>
      <c r="B22" s="1"/>
      <c r="C22" s="1"/>
      <c r="D22" s="1" t="s">
        <v>140</v>
      </c>
      <c r="E22" s="1"/>
      <c r="F22" s="1"/>
      <c r="G22" s="2">
        <f>ROUND(G18+G21,5)</f>
        <v>291.86</v>
      </c>
    </row>
    <row r="23" spans="1:7" x14ac:dyDescent="0.2">
      <c r="A23" s="1"/>
      <c r="B23" s="1"/>
      <c r="C23" s="1"/>
      <c r="D23" s="1" t="s">
        <v>141</v>
      </c>
      <c r="E23" s="1"/>
      <c r="F23" s="1"/>
      <c r="G23" s="2"/>
    </row>
    <row r="24" spans="1:7" x14ac:dyDescent="0.2">
      <c r="A24" s="1"/>
      <c r="B24" s="1"/>
      <c r="C24" s="1"/>
      <c r="D24" s="1"/>
      <c r="E24" s="1" t="s">
        <v>142</v>
      </c>
      <c r="F24" s="1"/>
      <c r="G24" s="2">
        <v>31396</v>
      </c>
    </row>
    <row r="25" spans="1:7" x14ac:dyDescent="0.2">
      <c r="A25" s="1"/>
      <c r="B25" s="1"/>
      <c r="C25" s="1"/>
      <c r="D25" s="1"/>
      <c r="E25" s="1" t="s">
        <v>143</v>
      </c>
      <c r="F25" s="1"/>
      <c r="G25" s="2">
        <v>0.04</v>
      </c>
    </row>
    <row r="26" spans="1:7" ht="16" thickBot="1" x14ac:dyDescent="0.25">
      <c r="A26" s="1"/>
      <c r="B26" s="1"/>
      <c r="C26" s="1"/>
      <c r="D26" s="1"/>
      <c r="E26" s="1" t="s">
        <v>144</v>
      </c>
      <c r="F26" s="1"/>
      <c r="G26" s="4">
        <v>95858</v>
      </c>
    </row>
    <row r="27" spans="1:7" ht="16" thickBot="1" x14ac:dyDescent="0.25">
      <c r="A27" s="1"/>
      <c r="B27" s="1"/>
      <c r="C27" s="1"/>
      <c r="D27" s="1" t="s">
        <v>145</v>
      </c>
      <c r="E27" s="1"/>
      <c r="F27" s="1"/>
      <c r="G27" s="5">
        <f>ROUND(SUM(G23:G26),5)</f>
        <v>127254.04</v>
      </c>
    </row>
    <row r="28" spans="1:7" ht="16" thickBot="1" x14ac:dyDescent="0.25">
      <c r="A28" s="1"/>
      <c r="B28" s="1"/>
      <c r="C28" s="1" t="s">
        <v>146</v>
      </c>
      <c r="D28" s="1"/>
      <c r="E28" s="1"/>
      <c r="F28" s="1"/>
      <c r="G28" s="6">
        <f>ROUND(G17+G22+G27,5)</f>
        <v>127545.9</v>
      </c>
    </row>
    <row r="29" spans="1:7" x14ac:dyDescent="0.2">
      <c r="A29" s="1"/>
      <c r="B29" s="1" t="s">
        <v>147</v>
      </c>
      <c r="C29" s="1"/>
      <c r="D29" s="1"/>
      <c r="E29" s="1"/>
      <c r="F29" s="1"/>
      <c r="G29" s="2">
        <f>ROUND(G16+G28,5)</f>
        <v>127545.9</v>
      </c>
    </row>
    <row r="30" spans="1:7" x14ac:dyDescent="0.2">
      <c r="A30" s="1"/>
      <c r="B30" s="1" t="s">
        <v>148</v>
      </c>
      <c r="C30" s="1"/>
      <c r="D30" s="1"/>
      <c r="E30" s="1"/>
      <c r="F30" s="1"/>
      <c r="G30" s="2"/>
    </row>
    <row r="31" spans="1:7" x14ac:dyDescent="0.2">
      <c r="A31" s="1"/>
      <c r="B31" s="1"/>
      <c r="C31" s="1" t="s">
        <v>149</v>
      </c>
      <c r="D31" s="1"/>
      <c r="E31" s="1"/>
      <c r="F31" s="1"/>
      <c r="G31" s="2">
        <v>2889467.22</v>
      </c>
    </row>
    <row r="32" spans="1:7" ht="16" thickBot="1" x14ac:dyDescent="0.25">
      <c r="A32" s="1"/>
      <c r="B32" s="1"/>
      <c r="C32" s="1" t="s">
        <v>88</v>
      </c>
      <c r="D32" s="1"/>
      <c r="E32" s="1"/>
      <c r="F32" s="1"/>
      <c r="G32" s="4">
        <v>-491185.75</v>
      </c>
    </row>
    <row r="33" spans="1:7" ht="16" thickBot="1" x14ac:dyDescent="0.25">
      <c r="A33" s="1"/>
      <c r="B33" s="1" t="s">
        <v>150</v>
      </c>
      <c r="C33" s="1"/>
      <c r="D33" s="1"/>
      <c r="E33" s="1"/>
      <c r="F33" s="1"/>
      <c r="G33" s="5">
        <f>ROUND(SUM(G30:G32),5)</f>
        <v>2398281.4700000002</v>
      </c>
    </row>
    <row r="34" spans="1:7" s="8" customFormat="1" ht="12" thickBot="1" x14ac:dyDescent="0.2">
      <c r="A34" s="1" t="s">
        <v>151</v>
      </c>
      <c r="B34" s="1"/>
      <c r="C34" s="1"/>
      <c r="D34" s="1"/>
      <c r="E34" s="1"/>
      <c r="F34" s="1"/>
      <c r="G34" s="7">
        <f>ROUND(G15+G29+G33,5)</f>
        <v>2525827.37</v>
      </c>
    </row>
    <row r="35" spans="1:7" ht="16" thickTop="1" x14ac:dyDescent="0.2"/>
  </sheetData>
  <pageMargins left="0.7" right="0.7" top="0.75" bottom="0.75" header="0.1" footer="0.3"/>
  <pageSetup orientation="portrait" r:id="rId1"/>
  <headerFooter>
    <oddHeader>&amp;L&amp;"Arial,Bold"&amp;8 2:13 PM
&amp;"Arial,Bold"&amp;8 04/15/21
&amp;"Arial,Bold"&amp;8 Cash Basis&amp;C&amp;"Arial,Bold"&amp;12 Agile Alliance
&amp;"Arial,Bold"&amp;14 Balance Sheet
&amp;"Arial,Bold"&amp;10 As of March 31, 2021</oddHeader>
    <oddFooter>&amp;R&amp;"Arial,Bold"&amp;8 Page 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9D617-021F-4005-A94C-68C105A900D3}">
  <sheetPr codeName="Sheet6"/>
  <dimension ref="A1:M37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baseColWidth="10" defaultColWidth="8.83203125" defaultRowHeight="15" x14ac:dyDescent="0.2"/>
  <cols>
    <col min="1" max="5" width="3" style="12" customWidth="1"/>
    <col min="6" max="6" width="20.33203125" style="12" customWidth="1"/>
    <col min="7" max="7" width="10" style="13" bestFit="1" customWidth="1"/>
    <col min="8" max="8" width="2.33203125" style="13" customWidth="1"/>
    <col min="9" max="9" width="10" style="13" bestFit="1" customWidth="1"/>
    <col min="10" max="10" width="2.33203125" style="13" customWidth="1"/>
    <col min="11" max="11" width="10.5" style="13" bestFit="1" customWidth="1"/>
    <col min="12" max="12" width="2.33203125" style="13" customWidth="1"/>
    <col min="13" max="13" width="9.33203125" style="13" bestFit="1" customWidth="1"/>
  </cols>
  <sheetData>
    <row r="1" spans="1:13" ht="16" thickBot="1" x14ac:dyDescent="0.25">
      <c r="A1" s="1"/>
      <c r="B1" s="1"/>
      <c r="C1" s="1"/>
      <c r="D1" s="1"/>
      <c r="E1" s="1"/>
      <c r="F1" s="1"/>
      <c r="G1" s="15"/>
      <c r="H1" s="14"/>
      <c r="I1" s="15"/>
      <c r="J1" s="14"/>
      <c r="K1" s="15"/>
      <c r="L1" s="14"/>
      <c r="M1" s="15"/>
    </row>
    <row r="2" spans="1:13" s="11" customFormat="1" ht="17" thickTop="1" thickBot="1" x14ac:dyDescent="0.25">
      <c r="A2" s="9"/>
      <c r="B2" s="9"/>
      <c r="C2" s="9"/>
      <c r="D2" s="9"/>
      <c r="E2" s="9"/>
      <c r="F2" s="9"/>
      <c r="G2" s="23" t="s">
        <v>119</v>
      </c>
      <c r="H2" s="24"/>
      <c r="I2" s="23" t="s">
        <v>167</v>
      </c>
      <c r="J2" s="24"/>
      <c r="K2" s="23" t="s">
        <v>90</v>
      </c>
      <c r="L2" s="24"/>
      <c r="M2" s="23" t="s">
        <v>91</v>
      </c>
    </row>
    <row r="3" spans="1:13" ht="16" thickTop="1" x14ac:dyDescent="0.2">
      <c r="A3" s="1" t="s">
        <v>120</v>
      </c>
      <c r="B3" s="1"/>
      <c r="C3" s="1"/>
      <c r="D3" s="1"/>
      <c r="E3" s="1"/>
      <c r="F3" s="1"/>
      <c r="G3" s="2"/>
      <c r="H3" s="16"/>
      <c r="I3" s="2"/>
      <c r="J3" s="16"/>
      <c r="K3" s="2"/>
      <c r="L3" s="16"/>
      <c r="M3" s="17"/>
    </row>
    <row r="4" spans="1:13" x14ac:dyDescent="0.2">
      <c r="A4" s="1"/>
      <c r="B4" s="1" t="s">
        <v>121</v>
      </c>
      <c r="C4" s="1"/>
      <c r="D4" s="1"/>
      <c r="E4" s="1"/>
      <c r="F4" s="1"/>
      <c r="G4" s="2"/>
      <c r="H4" s="16"/>
      <c r="I4" s="2"/>
      <c r="J4" s="16"/>
      <c r="K4" s="2"/>
      <c r="L4" s="16"/>
      <c r="M4" s="17"/>
    </row>
    <row r="5" spans="1:13" x14ac:dyDescent="0.2">
      <c r="A5" s="1"/>
      <c r="B5" s="1"/>
      <c r="C5" s="1" t="s">
        <v>122</v>
      </c>
      <c r="D5" s="1"/>
      <c r="E5" s="1"/>
      <c r="F5" s="1"/>
      <c r="G5" s="2"/>
      <c r="H5" s="16"/>
      <c r="I5" s="2"/>
      <c r="J5" s="16"/>
      <c r="K5" s="2"/>
      <c r="L5" s="16"/>
      <c r="M5" s="17"/>
    </row>
    <row r="6" spans="1:13" x14ac:dyDescent="0.2">
      <c r="A6" s="1"/>
      <c r="B6" s="1"/>
      <c r="C6" s="1"/>
      <c r="D6" s="1" t="s">
        <v>123</v>
      </c>
      <c r="E6" s="1"/>
      <c r="F6" s="1"/>
      <c r="G6" s="2">
        <v>777801.34</v>
      </c>
      <c r="H6" s="16"/>
      <c r="I6" s="2">
        <v>1149038.77</v>
      </c>
      <c r="J6" s="16"/>
      <c r="K6" s="2">
        <f>ROUND((G6-I6),5)</f>
        <v>-371237.43</v>
      </c>
      <c r="L6" s="16"/>
      <c r="M6" s="17">
        <f>ROUND(IF(G6=0, IF(I6=0, 0, SIGN(-I6)), IF(I6=0, SIGN(G6), (G6-I6)/ABS(I6))),5)</f>
        <v>-0.32308999999999999</v>
      </c>
    </row>
    <row r="7" spans="1:13" x14ac:dyDescent="0.2">
      <c r="A7" s="1"/>
      <c r="B7" s="1"/>
      <c r="C7" s="1"/>
      <c r="D7" s="1" t="s">
        <v>124</v>
      </c>
      <c r="E7" s="1"/>
      <c r="F7" s="1"/>
      <c r="G7" s="2">
        <v>532439.05000000005</v>
      </c>
      <c r="H7" s="16"/>
      <c r="I7" s="2">
        <v>525138.63</v>
      </c>
      <c r="J7" s="16"/>
      <c r="K7" s="2">
        <f>ROUND((G7-I7),5)</f>
        <v>7300.42</v>
      </c>
      <c r="L7" s="16"/>
      <c r="M7" s="17">
        <f>ROUND(IF(G7=0, IF(I7=0, 0, SIGN(-I7)), IF(I7=0, SIGN(G7), (G7-I7)/ABS(I7))),5)</f>
        <v>1.3899999999999999E-2</v>
      </c>
    </row>
    <row r="8" spans="1:13" ht="16" thickBot="1" x14ac:dyDescent="0.25">
      <c r="A8" s="1"/>
      <c r="B8" s="1"/>
      <c r="C8" s="1"/>
      <c r="D8" s="1" t="s">
        <v>125</v>
      </c>
      <c r="E8" s="1"/>
      <c r="F8" s="1"/>
      <c r="G8" s="3">
        <v>1200125.1000000001</v>
      </c>
      <c r="H8" s="16"/>
      <c r="I8" s="3">
        <v>3500351.74</v>
      </c>
      <c r="J8" s="16"/>
      <c r="K8" s="3">
        <f>ROUND((G8-I8),5)</f>
        <v>-2300226.64</v>
      </c>
      <c r="L8" s="16"/>
      <c r="M8" s="18">
        <f>ROUND(IF(G8=0, IF(I8=0, 0, SIGN(-I8)), IF(I8=0, SIGN(G8), (G8-I8)/ABS(I8))),5)</f>
        <v>-0.65713999999999995</v>
      </c>
    </row>
    <row r="9" spans="1:13" x14ac:dyDescent="0.2">
      <c r="A9" s="1"/>
      <c r="B9" s="1"/>
      <c r="C9" s="1" t="s">
        <v>126</v>
      </c>
      <c r="D9" s="1"/>
      <c r="E9" s="1"/>
      <c r="F9" s="1"/>
      <c r="G9" s="2">
        <f>ROUND(SUM(G5:G8),5)</f>
        <v>2510365.4900000002</v>
      </c>
      <c r="H9" s="16"/>
      <c r="I9" s="2">
        <f>ROUND(SUM(I5:I8),5)</f>
        <v>5174529.1399999997</v>
      </c>
      <c r="J9" s="16"/>
      <c r="K9" s="2">
        <f>ROUND((G9-I9),5)</f>
        <v>-2664163.65</v>
      </c>
      <c r="L9" s="16"/>
      <c r="M9" s="17">
        <f>ROUND(IF(G9=0, IF(I9=0, 0, SIGN(-I9)), IF(I9=0, SIGN(G9), (G9-I9)/ABS(I9))),5)</f>
        <v>-0.51485999999999998</v>
      </c>
    </row>
    <row r="10" spans="1:13" x14ac:dyDescent="0.2">
      <c r="A10" s="1"/>
      <c r="B10" s="1"/>
      <c r="C10" s="1" t="s">
        <v>127</v>
      </c>
      <c r="D10" s="1"/>
      <c r="E10" s="1"/>
      <c r="F10" s="1"/>
      <c r="G10" s="2"/>
      <c r="H10" s="16"/>
      <c r="I10" s="2"/>
      <c r="J10" s="16"/>
      <c r="K10" s="2"/>
      <c r="L10" s="16"/>
      <c r="M10" s="17"/>
    </row>
    <row r="11" spans="1:13" x14ac:dyDescent="0.2">
      <c r="A11" s="1"/>
      <c r="B11" s="1"/>
      <c r="C11" s="1"/>
      <c r="D11" s="1" t="s">
        <v>128</v>
      </c>
      <c r="E11" s="1"/>
      <c r="F11" s="1"/>
      <c r="G11" s="2">
        <v>8444.8799999999992</v>
      </c>
      <c r="H11" s="16"/>
      <c r="I11" s="2">
        <v>20072.36</v>
      </c>
      <c r="J11" s="16"/>
      <c r="K11" s="2">
        <f>ROUND((G11-I11),5)</f>
        <v>-11627.48</v>
      </c>
      <c r="L11" s="16"/>
      <c r="M11" s="17">
        <f>ROUND(IF(G11=0, IF(I11=0, 0, SIGN(-I11)), IF(I11=0, SIGN(G11), (G11-I11)/ABS(I11))),5)</f>
        <v>-0.57928000000000002</v>
      </c>
    </row>
    <row r="12" spans="1:13" ht="16" thickBot="1" x14ac:dyDescent="0.25">
      <c r="A12" s="1"/>
      <c r="B12" s="1"/>
      <c r="C12" s="1"/>
      <c r="D12" s="1" t="s">
        <v>129</v>
      </c>
      <c r="E12" s="1"/>
      <c r="F12" s="1"/>
      <c r="G12" s="4">
        <v>7017</v>
      </c>
      <c r="H12" s="16"/>
      <c r="I12" s="4">
        <v>3799</v>
      </c>
      <c r="J12" s="16"/>
      <c r="K12" s="4">
        <f>ROUND((G12-I12),5)</f>
        <v>3218</v>
      </c>
      <c r="L12" s="16"/>
      <c r="M12" s="19">
        <f>ROUND(IF(G12=0, IF(I12=0, 0, SIGN(-I12)), IF(I12=0, SIGN(G12), (G12-I12)/ABS(I12))),5)</f>
        <v>0.84706999999999999</v>
      </c>
    </row>
    <row r="13" spans="1:13" ht="16" thickBot="1" x14ac:dyDescent="0.25">
      <c r="A13" s="1"/>
      <c r="B13" s="1"/>
      <c r="C13" s="1" t="s">
        <v>130</v>
      </c>
      <c r="D13" s="1"/>
      <c r="E13" s="1"/>
      <c r="F13" s="1"/>
      <c r="G13" s="5">
        <f>ROUND(SUM(G10:G12),5)</f>
        <v>15461.88</v>
      </c>
      <c r="H13" s="16"/>
      <c r="I13" s="5">
        <f>ROUND(SUM(I10:I12),5)</f>
        <v>23871.360000000001</v>
      </c>
      <c r="J13" s="16"/>
      <c r="K13" s="5">
        <f>ROUND((G13-I13),5)</f>
        <v>-8409.48</v>
      </c>
      <c r="L13" s="16"/>
      <c r="M13" s="20">
        <f>ROUND(IF(G13=0, IF(I13=0, 0, SIGN(-I13)), IF(I13=0, SIGN(G13), (G13-I13)/ABS(I13))),5)</f>
        <v>-0.35227999999999998</v>
      </c>
    </row>
    <row r="14" spans="1:13" ht="16" thickBot="1" x14ac:dyDescent="0.25">
      <c r="A14" s="1"/>
      <c r="B14" s="1" t="s">
        <v>131</v>
      </c>
      <c r="C14" s="1"/>
      <c r="D14" s="1"/>
      <c r="E14" s="1"/>
      <c r="F14" s="1"/>
      <c r="G14" s="5">
        <f>ROUND(G4+G9+G13,5)</f>
        <v>2525827.37</v>
      </c>
      <c r="H14" s="16"/>
      <c r="I14" s="5">
        <f>ROUND(I4+I9+I13,5)</f>
        <v>5198400.5</v>
      </c>
      <c r="J14" s="16"/>
      <c r="K14" s="5">
        <f>ROUND((G14-I14),5)</f>
        <v>-2672573.13</v>
      </c>
      <c r="L14" s="16"/>
      <c r="M14" s="20">
        <f>ROUND(IF(G14=0, IF(I14=0, 0, SIGN(-I14)), IF(I14=0, SIGN(G14), (G14-I14)/ABS(I14))),5)</f>
        <v>-0.51410999999999996</v>
      </c>
    </row>
    <row r="15" spans="1:13" s="8" customFormat="1" ht="12" thickBot="1" x14ac:dyDescent="0.2">
      <c r="A15" s="1" t="s">
        <v>132</v>
      </c>
      <c r="B15" s="1"/>
      <c r="C15" s="1"/>
      <c r="D15" s="1"/>
      <c r="E15" s="1"/>
      <c r="F15" s="1"/>
      <c r="G15" s="7">
        <f>ROUND(G3+G14,5)</f>
        <v>2525827.37</v>
      </c>
      <c r="H15" s="1"/>
      <c r="I15" s="7">
        <f>ROUND(I3+I14,5)</f>
        <v>5198400.5</v>
      </c>
      <c r="J15" s="1"/>
      <c r="K15" s="7">
        <f>ROUND((G15-I15),5)</f>
        <v>-2672573.13</v>
      </c>
      <c r="L15" s="1"/>
      <c r="M15" s="22">
        <f>ROUND(IF(G15=0, IF(I15=0, 0, SIGN(-I15)), IF(I15=0, SIGN(G15), (G15-I15)/ABS(I15))),5)</f>
        <v>-0.51410999999999996</v>
      </c>
    </row>
    <row r="16" spans="1:13" ht="16" thickTop="1" x14ac:dyDescent="0.2">
      <c r="A16" s="1" t="s">
        <v>133</v>
      </c>
      <c r="B16" s="1"/>
      <c r="C16" s="1"/>
      <c r="D16" s="1"/>
      <c r="E16" s="1"/>
      <c r="F16" s="1"/>
      <c r="G16" s="2"/>
      <c r="H16" s="16"/>
      <c r="I16" s="2"/>
      <c r="J16" s="16"/>
      <c r="K16" s="2"/>
      <c r="L16" s="16"/>
      <c r="M16" s="17"/>
    </row>
    <row r="17" spans="1:13" x14ac:dyDescent="0.2">
      <c r="A17" s="1"/>
      <c r="B17" s="1" t="s">
        <v>134</v>
      </c>
      <c r="C17" s="1"/>
      <c r="D17" s="1"/>
      <c r="E17" s="1"/>
      <c r="F17" s="1"/>
      <c r="G17" s="2"/>
      <c r="H17" s="16"/>
      <c r="I17" s="2"/>
      <c r="J17" s="16"/>
      <c r="K17" s="2"/>
      <c r="L17" s="16"/>
      <c r="M17" s="17"/>
    </row>
    <row r="18" spans="1:13" x14ac:dyDescent="0.2">
      <c r="A18" s="1"/>
      <c r="B18" s="1"/>
      <c r="C18" s="1" t="s">
        <v>135</v>
      </c>
      <c r="D18" s="1"/>
      <c r="E18" s="1"/>
      <c r="F18" s="1"/>
      <c r="G18" s="2"/>
      <c r="H18" s="16"/>
      <c r="I18" s="2"/>
      <c r="J18" s="16"/>
      <c r="K18" s="2"/>
      <c r="L18" s="16"/>
      <c r="M18" s="17"/>
    </row>
    <row r="19" spans="1:13" x14ac:dyDescent="0.2">
      <c r="A19" s="1"/>
      <c r="B19" s="1"/>
      <c r="C19" s="1"/>
      <c r="D19" s="1" t="s">
        <v>136</v>
      </c>
      <c r="E19" s="1"/>
      <c r="F19" s="1"/>
      <c r="G19" s="2"/>
      <c r="H19" s="16"/>
      <c r="I19" s="2"/>
      <c r="J19" s="16"/>
      <c r="K19" s="2"/>
      <c r="L19" s="16"/>
      <c r="M19" s="17"/>
    </row>
    <row r="20" spans="1:13" x14ac:dyDescent="0.2">
      <c r="A20" s="1"/>
      <c r="B20" s="1"/>
      <c r="C20" s="1"/>
      <c r="D20" s="1"/>
      <c r="E20" s="1" t="s">
        <v>137</v>
      </c>
      <c r="F20" s="1"/>
      <c r="G20" s="2"/>
      <c r="H20" s="16"/>
      <c r="I20" s="2"/>
      <c r="J20" s="16"/>
      <c r="K20" s="2"/>
      <c r="L20" s="16"/>
      <c r="M20" s="17"/>
    </row>
    <row r="21" spans="1:13" x14ac:dyDescent="0.2">
      <c r="A21" s="1"/>
      <c r="B21" s="1"/>
      <c r="C21" s="1"/>
      <c r="D21" s="1"/>
      <c r="E21" s="1"/>
      <c r="F21" s="1" t="s">
        <v>138</v>
      </c>
      <c r="G21" s="2">
        <v>291.86</v>
      </c>
      <c r="H21" s="16"/>
      <c r="I21" s="2">
        <v>0</v>
      </c>
      <c r="J21" s="16"/>
      <c r="K21" s="2">
        <f>ROUND((G21-I21),5)</f>
        <v>291.86</v>
      </c>
      <c r="L21" s="16"/>
      <c r="M21" s="17">
        <f>ROUND(IF(G21=0, IF(I21=0, 0, SIGN(-I21)), IF(I21=0, SIGN(G21), (G21-I21)/ABS(I21))),5)</f>
        <v>1</v>
      </c>
    </row>
    <row r="22" spans="1:13" ht="16" thickBot="1" x14ac:dyDescent="0.25">
      <c r="A22" s="1"/>
      <c r="B22" s="1"/>
      <c r="C22" s="1"/>
      <c r="D22" s="1"/>
      <c r="E22" s="1"/>
      <c r="F22" s="1" t="s">
        <v>168</v>
      </c>
      <c r="G22" s="4">
        <v>0</v>
      </c>
      <c r="H22" s="16"/>
      <c r="I22" s="4">
        <v>667.94</v>
      </c>
      <c r="J22" s="16"/>
      <c r="K22" s="4">
        <f>ROUND((G22-I22),5)</f>
        <v>-667.94</v>
      </c>
      <c r="L22" s="16"/>
      <c r="M22" s="19">
        <f>ROUND(IF(G22=0, IF(I22=0, 0, SIGN(-I22)), IF(I22=0, SIGN(G22), (G22-I22)/ABS(I22))),5)</f>
        <v>-1</v>
      </c>
    </row>
    <row r="23" spans="1:13" ht="16" thickBot="1" x14ac:dyDescent="0.25">
      <c r="A23" s="1"/>
      <c r="B23" s="1"/>
      <c r="C23" s="1"/>
      <c r="D23" s="1"/>
      <c r="E23" s="1" t="s">
        <v>139</v>
      </c>
      <c r="F23" s="1"/>
      <c r="G23" s="6">
        <f>ROUND(SUM(G20:G22),5)</f>
        <v>291.86</v>
      </c>
      <c r="H23" s="16"/>
      <c r="I23" s="6">
        <f>ROUND(SUM(I20:I22),5)</f>
        <v>667.94</v>
      </c>
      <c r="J23" s="16"/>
      <c r="K23" s="6">
        <f>ROUND((G23-I23),5)</f>
        <v>-376.08</v>
      </c>
      <c r="L23" s="16"/>
      <c r="M23" s="21">
        <f>ROUND(IF(G23=0, IF(I23=0, 0, SIGN(-I23)), IF(I23=0, SIGN(G23), (G23-I23)/ABS(I23))),5)</f>
        <v>-0.56303999999999998</v>
      </c>
    </row>
    <row r="24" spans="1:13" x14ac:dyDescent="0.2">
      <c r="A24" s="1"/>
      <c r="B24" s="1"/>
      <c r="C24" s="1"/>
      <c r="D24" s="1" t="s">
        <v>140</v>
      </c>
      <c r="E24" s="1"/>
      <c r="F24" s="1"/>
      <c r="G24" s="2">
        <f>ROUND(G19+G23,5)</f>
        <v>291.86</v>
      </c>
      <c r="H24" s="16"/>
      <c r="I24" s="2">
        <f>ROUND(I19+I23,5)</f>
        <v>667.94</v>
      </c>
      <c r="J24" s="16"/>
      <c r="K24" s="2">
        <f>ROUND((G24-I24),5)</f>
        <v>-376.08</v>
      </c>
      <c r="L24" s="16"/>
      <c r="M24" s="17">
        <f>ROUND(IF(G24=0, IF(I24=0, 0, SIGN(-I24)), IF(I24=0, SIGN(G24), (G24-I24)/ABS(I24))),5)</f>
        <v>-0.56303999999999998</v>
      </c>
    </row>
    <row r="25" spans="1:13" x14ac:dyDescent="0.2">
      <c r="A25" s="1"/>
      <c r="B25" s="1"/>
      <c r="C25" s="1"/>
      <c r="D25" s="1" t="s">
        <v>141</v>
      </c>
      <c r="E25" s="1"/>
      <c r="F25" s="1"/>
      <c r="G25" s="2"/>
      <c r="H25" s="16"/>
      <c r="I25" s="2"/>
      <c r="J25" s="16"/>
      <c r="K25" s="2"/>
      <c r="L25" s="16"/>
      <c r="M25" s="17"/>
    </row>
    <row r="26" spans="1:13" x14ac:dyDescent="0.2">
      <c r="A26" s="1"/>
      <c r="B26" s="1"/>
      <c r="C26" s="1"/>
      <c r="D26" s="1"/>
      <c r="E26" s="1" t="s">
        <v>142</v>
      </c>
      <c r="F26" s="1"/>
      <c r="G26" s="2">
        <v>31396</v>
      </c>
      <c r="H26" s="16"/>
      <c r="I26" s="2">
        <v>0</v>
      </c>
      <c r="J26" s="16"/>
      <c r="K26" s="2">
        <f t="shared" ref="K26:K31" si="0">ROUND((G26-I26),5)</f>
        <v>31396</v>
      </c>
      <c r="L26" s="16"/>
      <c r="M26" s="17">
        <f t="shared" ref="M26:M31" si="1">ROUND(IF(G26=0, IF(I26=0, 0, SIGN(-I26)), IF(I26=0, SIGN(G26), (G26-I26)/ABS(I26))),5)</f>
        <v>1</v>
      </c>
    </row>
    <row r="27" spans="1:13" x14ac:dyDescent="0.2">
      <c r="A27" s="1"/>
      <c r="B27" s="1"/>
      <c r="C27" s="1"/>
      <c r="D27" s="1"/>
      <c r="E27" s="1" t="s">
        <v>143</v>
      </c>
      <c r="F27" s="1"/>
      <c r="G27" s="2">
        <v>0.04</v>
      </c>
      <c r="H27" s="16"/>
      <c r="I27" s="2">
        <v>0</v>
      </c>
      <c r="J27" s="16"/>
      <c r="K27" s="2">
        <f t="shared" si="0"/>
        <v>0.04</v>
      </c>
      <c r="L27" s="16"/>
      <c r="M27" s="17">
        <f t="shared" si="1"/>
        <v>1</v>
      </c>
    </row>
    <row r="28" spans="1:13" ht="16" thickBot="1" x14ac:dyDescent="0.25">
      <c r="A28" s="1"/>
      <c r="B28" s="1"/>
      <c r="C28" s="1"/>
      <c r="D28" s="1"/>
      <c r="E28" s="1" t="s">
        <v>144</v>
      </c>
      <c r="F28" s="1"/>
      <c r="G28" s="4">
        <v>95858</v>
      </c>
      <c r="H28" s="16"/>
      <c r="I28" s="4">
        <v>0</v>
      </c>
      <c r="J28" s="16"/>
      <c r="K28" s="4">
        <f t="shared" si="0"/>
        <v>95858</v>
      </c>
      <c r="L28" s="16"/>
      <c r="M28" s="19">
        <f t="shared" si="1"/>
        <v>1</v>
      </c>
    </row>
    <row r="29" spans="1:13" ht="16" thickBot="1" x14ac:dyDescent="0.25">
      <c r="A29" s="1"/>
      <c r="B29" s="1"/>
      <c r="C29" s="1"/>
      <c r="D29" s="1" t="s">
        <v>145</v>
      </c>
      <c r="E29" s="1"/>
      <c r="F29" s="1"/>
      <c r="G29" s="5">
        <f>ROUND(SUM(G25:G28),5)</f>
        <v>127254.04</v>
      </c>
      <c r="H29" s="16"/>
      <c r="I29" s="5">
        <f>ROUND(SUM(I25:I28),5)</f>
        <v>0</v>
      </c>
      <c r="J29" s="16"/>
      <c r="K29" s="5">
        <f t="shared" si="0"/>
        <v>127254.04</v>
      </c>
      <c r="L29" s="16"/>
      <c r="M29" s="20">
        <f t="shared" si="1"/>
        <v>1</v>
      </c>
    </row>
    <row r="30" spans="1:13" ht="16" thickBot="1" x14ac:dyDescent="0.25">
      <c r="A30" s="1"/>
      <c r="B30" s="1"/>
      <c r="C30" s="1" t="s">
        <v>146</v>
      </c>
      <c r="D30" s="1"/>
      <c r="E30" s="1"/>
      <c r="F30" s="1"/>
      <c r="G30" s="6">
        <f>ROUND(G18+G24+G29,5)</f>
        <v>127545.9</v>
      </c>
      <c r="H30" s="16"/>
      <c r="I30" s="6">
        <f>ROUND(I18+I24+I29,5)</f>
        <v>667.94</v>
      </c>
      <c r="J30" s="16"/>
      <c r="K30" s="6">
        <f t="shared" si="0"/>
        <v>126877.96</v>
      </c>
      <c r="L30" s="16"/>
      <c r="M30" s="21">
        <f t="shared" si="1"/>
        <v>189.95412999999999</v>
      </c>
    </row>
    <row r="31" spans="1:13" x14ac:dyDescent="0.2">
      <c r="A31" s="1"/>
      <c r="B31" s="1" t="s">
        <v>147</v>
      </c>
      <c r="C31" s="1"/>
      <c r="D31" s="1"/>
      <c r="E31" s="1"/>
      <c r="F31" s="1"/>
      <c r="G31" s="2">
        <f>ROUND(G17+G30,5)</f>
        <v>127545.9</v>
      </c>
      <c r="H31" s="16"/>
      <c r="I31" s="2">
        <f>ROUND(I17+I30,5)</f>
        <v>667.94</v>
      </c>
      <c r="J31" s="16"/>
      <c r="K31" s="2">
        <f t="shared" si="0"/>
        <v>126877.96</v>
      </c>
      <c r="L31" s="16"/>
      <c r="M31" s="17">
        <f t="shared" si="1"/>
        <v>189.95412999999999</v>
      </c>
    </row>
    <row r="32" spans="1:13" x14ac:dyDescent="0.2">
      <c r="A32" s="1"/>
      <c r="B32" s="1" t="s">
        <v>148</v>
      </c>
      <c r="C32" s="1"/>
      <c r="D32" s="1"/>
      <c r="E32" s="1"/>
      <c r="F32" s="1"/>
      <c r="G32" s="2"/>
      <c r="H32" s="16"/>
      <c r="I32" s="2"/>
      <c r="J32" s="16"/>
      <c r="K32" s="2"/>
      <c r="L32" s="16"/>
      <c r="M32" s="17"/>
    </row>
    <row r="33" spans="1:13" x14ac:dyDescent="0.2">
      <c r="A33" s="1"/>
      <c r="B33" s="1"/>
      <c r="C33" s="1" t="s">
        <v>149</v>
      </c>
      <c r="D33" s="1"/>
      <c r="E33" s="1"/>
      <c r="F33" s="1"/>
      <c r="G33" s="2">
        <v>2889467.22</v>
      </c>
      <c r="H33" s="16"/>
      <c r="I33" s="2">
        <v>5114559.33</v>
      </c>
      <c r="J33" s="16"/>
      <c r="K33" s="2">
        <f>ROUND((G33-I33),5)</f>
        <v>-2225092.11</v>
      </c>
      <c r="L33" s="16"/>
      <c r="M33" s="17">
        <f>ROUND(IF(G33=0, IF(I33=0, 0, SIGN(-I33)), IF(I33=0, SIGN(G33), (G33-I33)/ABS(I33))),5)</f>
        <v>-0.43504999999999999</v>
      </c>
    </row>
    <row r="34" spans="1:13" ht="16" thickBot="1" x14ac:dyDescent="0.25">
      <c r="A34" s="1"/>
      <c r="B34" s="1"/>
      <c r="C34" s="1" t="s">
        <v>88</v>
      </c>
      <c r="D34" s="1"/>
      <c r="E34" s="1"/>
      <c r="F34" s="1"/>
      <c r="G34" s="4">
        <v>-491185.75</v>
      </c>
      <c r="H34" s="16"/>
      <c r="I34" s="4">
        <v>83173.23</v>
      </c>
      <c r="J34" s="16"/>
      <c r="K34" s="4">
        <f>ROUND((G34-I34),5)</f>
        <v>-574358.98</v>
      </c>
      <c r="L34" s="16"/>
      <c r="M34" s="19">
        <f>ROUND(IF(G34=0, IF(I34=0, 0, SIGN(-I34)), IF(I34=0, SIGN(G34), (G34-I34)/ABS(I34))),5)</f>
        <v>-6.9055799999999996</v>
      </c>
    </row>
    <row r="35" spans="1:13" ht="16" thickBot="1" x14ac:dyDescent="0.25">
      <c r="A35" s="1"/>
      <c r="B35" s="1" t="s">
        <v>150</v>
      </c>
      <c r="C35" s="1"/>
      <c r="D35" s="1"/>
      <c r="E35" s="1"/>
      <c r="F35" s="1"/>
      <c r="G35" s="5">
        <f>ROUND(SUM(G32:G34),5)</f>
        <v>2398281.4700000002</v>
      </c>
      <c r="H35" s="16"/>
      <c r="I35" s="5">
        <f>ROUND(SUM(I32:I34),5)</f>
        <v>5197732.5599999996</v>
      </c>
      <c r="J35" s="16"/>
      <c r="K35" s="5">
        <f>ROUND((G35-I35),5)</f>
        <v>-2799451.09</v>
      </c>
      <c r="L35" s="16"/>
      <c r="M35" s="20">
        <f>ROUND(IF(G35=0, IF(I35=0, 0, SIGN(-I35)), IF(I35=0, SIGN(G35), (G35-I35)/ABS(I35))),5)</f>
        <v>-0.53859000000000001</v>
      </c>
    </row>
    <row r="36" spans="1:13" s="8" customFormat="1" ht="12" thickBot="1" x14ac:dyDescent="0.2">
      <c r="A36" s="1" t="s">
        <v>151</v>
      </c>
      <c r="B36" s="1"/>
      <c r="C36" s="1"/>
      <c r="D36" s="1"/>
      <c r="E36" s="1"/>
      <c r="F36" s="1"/>
      <c r="G36" s="7">
        <f>ROUND(G16+G31+G35,5)</f>
        <v>2525827.37</v>
      </c>
      <c r="H36" s="1"/>
      <c r="I36" s="7">
        <f>ROUND(I16+I31+I35,5)</f>
        <v>5198400.5</v>
      </c>
      <c r="J36" s="1"/>
      <c r="K36" s="7">
        <f>ROUND((G36-I36),5)</f>
        <v>-2672573.13</v>
      </c>
      <c r="L36" s="1"/>
      <c r="M36" s="22">
        <f>ROUND(IF(G36=0, IF(I36=0, 0, SIGN(-I36)), IF(I36=0, SIGN(G36), (G36-I36)/ABS(I36))),5)</f>
        <v>-0.51410999999999996</v>
      </c>
    </row>
    <row r="37" spans="1:13" ht="16" thickTop="1" x14ac:dyDescent="0.2"/>
  </sheetData>
  <pageMargins left="0.7" right="0.7" top="0.75" bottom="0.75" header="0.1" footer="0.3"/>
  <pageSetup orientation="portrait" r:id="rId1"/>
  <headerFooter>
    <oddHeader>&amp;L&amp;"Arial,Bold"&amp;8 3:07 PM
&amp;"Arial,Bold"&amp;8 04/15/21
&amp;"Arial,Bold"&amp;8 Cash Basis&amp;C&amp;"Arial,Bold"&amp;12 Agile Alliance
&amp;"Arial,Bold"&amp;14 Balance Sheet Prev Year Comparison
&amp;"Arial,Bold"&amp;10 As of March 31, 2021</oddHeader>
    <oddFooter>&amp;R&amp;"Arial,Bold"&amp;8 Page &amp;P of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3A409-F04B-4B8C-A566-9CCABDDA6C15}">
  <sheetPr codeName="Sheet5"/>
  <dimension ref="A1:F14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baseColWidth="10" defaultColWidth="8.83203125" defaultRowHeight="15" x14ac:dyDescent="0.2"/>
  <cols>
    <col min="1" max="4" width="3" style="12" customWidth="1"/>
    <col min="5" max="5" width="29.6640625" style="12" customWidth="1"/>
    <col min="6" max="6" width="10.33203125" style="13" bestFit="1" customWidth="1"/>
  </cols>
  <sheetData>
    <row r="1" spans="1:6" s="11" customFormat="1" ht="16" thickBot="1" x14ac:dyDescent="0.25">
      <c r="A1" s="9"/>
      <c r="B1" s="9"/>
      <c r="C1" s="9"/>
      <c r="D1" s="9"/>
      <c r="E1" s="9"/>
      <c r="F1" s="10" t="s">
        <v>0</v>
      </c>
    </row>
    <row r="2" spans="1:6" ht="16" thickTop="1" x14ac:dyDescent="0.2">
      <c r="A2" s="1"/>
      <c r="B2" s="1"/>
      <c r="C2" s="1" t="s">
        <v>158</v>
      </c>
      <c r="D2" s="1"/>
      <c r="E2" s="1"/>
      <c r="F2" s="2"/>
    </row>
    <row r="3" spans="1:6" x14ac:dyDescent="0.2">
      <c r="A3" s="1"/>
      <c r="B3" s="1"/>
      <c r="C3" s="1"/>
      <c r="D3" s="1" t="s">
        <v>88</v>
      </c>
      <c r="E3" s="1"/>
      <c r="F3" s="2">
        <v>-509964.23</v>
      </c>
    </row>
    <row r="4" spans="1:6" x14ac:dyDescent="0.2">
      <c r="A4" s="1"/>
      <c r="B4" s="1"/>
      <c r="C4" s="1"/>
      <c r="D4" s="1" t="s">
        <v>159</v>
      </c>
      <c r="E4" s="1"/>
      <c r="F4" s="2"/>
    </row>
    <row r="5" spans="1:6" x14ac:dyDescent="0.2">
      <c r="A5" s="1"/>
      <c r="B5" s="1"/>
      <c r="C5" s="1"/>
      <c r="D5" s="1" t="s">
        <v>160</v>
      </c>
      <c r="E5" s="1"/>
      <c r="F5" s="2"/>
    </row>
    <row r="6" spans="1:6" x14ac:dyDescent="0.2">
      <c r="A6" s="1"/>
      <c r="B6" s="1"/>
      <c r="C6" s="1"/>
      <c r="D6" s="1"/>
      <c r="E6" s="1" t="s">
        <v>161</v>
      </c>
      <c r="F6" s="2">
        <v>-88573.52</v>
      </c>
    </row>
    <row r="7" spans="1:6" x14ac:dyDescent="0.2">
      <c r="A7" s="1"/>
      <c r="B7" s="1"/>
      <c r="C7" s="1"/>
      <c r="D7" s="1"/>
      <c r="E7" s="1" t="s">
        <v>162</v>
      </c>
      <c r="F7" s="2">
        <v>291.86</v>
      </c>
    </row>
    <row r="8" spans="1:6" x14ac:dyDescent="0.2">
      <c r="A8" s="1"/>
      <c r="B8" s="1"/>
      <c r="C8" s="1"/>
      <c r="D8" s="1"/>
      <c r="E8" s="1" t="s">
        <v>142</v>
      </c>
      <c r="F8" s="2">
        <v>-38828</v>
      </c>
    </row>
    <row r="9" spans="1:6" ht="16" thickBot="1" x14ac:dyDescent="0.25">
      <c r="A9" s="1"/>
      <c r="B9" s="1"/>
      <c r="C9" s="1"/>
      <c r="D9" s="1"/>
      <c r="E9" s="1" t="s">
        <v>144</v>
      </c>
      <c r="F9" s="4">
        <v>95858</v>
      </c>
    </row>
    <row r="10" spans="1:6" ht="16" thickBot="1" x14ac:dyDescent="0.25">
      <c r="A10" s="1"/>
      <c r="B10" s="1"/>
      <c r="C10" s="1" t="s">
        <v>163</v>
      </c>
      <c r="D10" s="1"/>
      <c r="E10" s="1"/>
      <c r="F10" s="6">
        <f>ROUND(SUM(F2:F3)+SUM(F6:F9),5)</f>
        <v>-541215.89</v>
      </c>
    </row>
    <row r="11" spans="1:6" x14ac:dyDescent="0.2">
      <c r="A11" s="1"/>
      <c r="B11" s="1" t="s">
        <v>164</v>
      </c>
      <c r="C11" s="1"/>
      <c r="D11" s="1"/>
      <c r="E11" s="1"/>
      <c r="F11" s="2">
        <f>F10</f>
        <v>-541215.89</v>
      </c>
    </row>
    <row r="12" spans="1:6" ht="16" thickBot="1" x14ac:dyDescent="0.25">
      <c r="A12" s="1"/>
      <c r="B12" s="1" t="s">
        <v>165</v>
      </c>
      <c r="C12" s="1"/>
      <c r="D12" s="1"/>
      <c r="E12" s="1"/>
      <c r="F12" s="4">
        <v>2944229.38</v>
      </c>
    </row>
    <row r="13" spans="1:6" s="8" customFormat="1" ht="12" thickBot="1" x14ac:dyDescent="0.2">
      <c r="A13" s="1" t="s">
        <v>166</v>
      </c>
      <c r="B13" s="1"/>
      <c r="C13" s="1"/>
      <c r="D13" s="1"/>
      <c r="E13" s="1"/>
      <c r="F13" s="7">
        <f>ROUND(SUM(F11:F12),5)</f>
        <v>2403013.4900000002</v>
      </c>
    </row>
    <row r="14" spans="1:6" ht="16" thickTop="1" x14ac:dyDescent="0.2"/>
  </sheetData>
  <pageMargins left="0.7" right="0.7" top="0.75" bottom="0.75" header="0.1" footer="0.3"/>
  <pageSetup orientation="portrait" r:id="rId1"/>
  <headerFooter>
    <oddHeader>&amp;L&amp;"Arial,Bold"&amp;8 3:01 PM
&amp;"Arial,Bold"&amp;8 04/15/21
&amp;"Arial,Bold"&amp;8 &amp;C&amp;"Arial,Bold"&amp;12 Agile Alliance
&amp;"Arial,Bold"&amp;14 Statement of Cash Flows
&amp;"Arial,Bold"&amp;10 January through March 2021</oddHeader>
    <oddFooter>&amp;R&amp;"Arial,Bold"&amp;8 Page &amp;P of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5AD9-4ADA-481E-9771-73CE0091AA16}">
  <sheetPr codeName="Sheet4"/>
  <dimension ref="A1:M12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N6" sqref="N6"/>
    </sheetView>
  </sheetViews>
  <sheetFormatPr baseColWidth="10" defaultColWidth="8.83203125" defaultRowHeight="15" x14ac:dyDescent="0.2"/>
  <cols>
    <col min="1" max="1" width="3" style="12" customWidth="1"/>
    <col min="2" max="2" width="27" style="12" customWidth="1"/>
    <col min="3" max="3" width="7.83203125" style="13" bestFit="1" customWidth="1"/>
    <col min="4" max="4" width="2.33203125" style="13" customWidth="1"/>
    <col min="5" max="5" width="5" style="13" bestFit="1" customWidth="1"/>
    <col min="6" max="6" width="2.33203125" style="13" customWidth="1"/>
    <col min="7" max="7" width="5.83203125" style="13" bestFit="1" customWidth="1"/>
    <col min="8" max="8" width="2.33203125" style="13" customWidth="1"/>
    <col min="9" max="9" width="5.83203125" style="13" bestFit="1" customWidth="1"/>
    <col min="10" max="10" width="2.33203125" style="13" customWidth="1"/>
    <col min="11" max="11" width="4" style="13" bestFit="1" customWidth="1"/>
    <col min="12" max="12" width="2.33203125" style="13" customWidth="1"/>
    <col min="13" max="13" width="7.83203125" style="13" bestFit="1" customWidth="1"/>
  </cols>
  <sheetData>
    <row r="1" spans="1:13" s="11" customFormat="1" ht="16" thickBot="1" x14ac:dyDescent="0.25">
      <c r="A1" s="9"/>
      <c r="B1" s="9"/>
      <c r="C1" s="10" t="s">
        <v>152</v>
      </c>
      <c r="D1" s="24"/>
      <c r="E1" s="10" t="s">
        <v>153</v>
      </c>
      <c r="F1" s="24"/>
      <c r="G1" s="10" t="s">
        <v>154</v>
      </c>
      <c r="H1" s="24"/>
      <c r="I1" s="10" t="s">
        <v>155</v>
      </c>
      <c r="J1" s="24"/>
      <c r="K1" s="10" t="s">
        <v>156</v>
      </c>
      <c r="L1" s="24"/>
      <c r="M1" s="10" t="s">
        <v>157</v>
      </c>
    </row>
    <row r="2" spans="1:13" ht="16" thickTop="1" x14ac:dyDescent="0.2">
      <c r="A2" s="1"/>
      <c r="B2" s="1"/>
      <c r="C2" s="2">
        <v>9573</v>
      </c>
      <c r="D2" s="16"/>
      <c r="E2" s="2">
        <v>0</v>
      </c>
      <c r="F2" s="16"/>
      <c r="G2" s="2">
        <v>0</v>
      </c>
      <c r="H2" s="16"/>
      <c r="I2" s="2">
        <v>0</v>
      </c>
      <c r="J2" s="16"/>
      <c r="K2" s="2">
        <v>0</v>
      </c>
      <c r="L2" s="16"/>
      <c r="M2" s="2">
        <f t="shared" ref="M2:M11" si="0">ROUND(SUM(C2:K2),5)</f>
        <v>9573</v>
      </c>
    </row>
    <row r="3" spans="1:13" x14ac:dyDescent="0.2">
      <c r="A3" s="1"/>
      <c r="B3" s="1"/>
      <c r="C3" s="2">
        <v>11000</v>
      </c>
      <c r="D3" s="16"/>
      <c r="E3" s="2">
        <v>0</v>
      </c>
      <c r="F3" s="16"/>
      <c r="G3" s="2">
        <v>0</v>
      </c>
      <c r="H3" s="16"/>
      <c r="I3" s="2">
        <v>0</v>
      </c>
      <c r="J3" s="16"/>
      <c r="K3" s="2">
        <v>0</v>
      </c>
      <c r="L3" s="16"/>
      <c r="M3" s="2">
        <f t="shared" si="0"/>
        <v>11000</v>
      </c>
    </row>
    <row r="4" spans="1:13" x14ac:dyDescent="0.2">
      <c r="A4" s="1"/>
      <c r="B4" s="1"/>
      <c r="C4" s="2">
        <v>7500</v>
      </c>
      <c r="D4" s="16"/>
      <c r="E4" s="2">
        <v>0</v>
      </c>
      <c r="F4" s="16"/>
      <c r="G4" s="2">
        <v>0</v>
      </c>
      <c r="H4" s="16"/>
      <c r="I4" s="2">
        <v>0</v>
      </c>
      <c r="J4" s="16"/>
      <c r="K4" s="2">
        <v>0</v>
      </c>
      <c r="L4" s="16"/>
      <c r="M4" s="2">
        <f t="shared" si="0"/>
        <v>7500</v>
      </c>
    </row>
    <row r="5" spans="1:13" x14ac:dyDescent="0.2">
      <c r="A5" s="1"/>
      <c r="B5" s="1"/>
      <c r="C5" s="2">
        <v>750</v>
      </c>
      <c r="D5" s="16"/>
      <c r="E5" s="2">
        <v>0</v>
      </c>
      <c r="F5" s="16"/>
      <c r="G5" s="2">
        <v>0</v>
      </c>
      <c r="H5" s="16"/>
      <c r="I5" s="2">
        <v>0</v>
      </c>
      <c r="J5" s="16"/>
      <c r="K5" s="2">
        <v>0</v>
      </c>
      <c r="L5" s="16"/>
      <c r="M5" s="2">
        <f t="shared" si="0"/>
        <v>750</v>
      </c>
    </row>
    <row r="6" spans="1:13" x14ac:dyDescent="0.2">
      <c r="A6" s="1"/>
      <c r="B6" s="1"/>
      <c r="C6" s="2">
        <v>750</v>
      </c>
      <c r="D6" s="16"/>
      <c r="E6" s="2">
        <v>0</v>
      </c>
      <c r="F6" s="16"/>
      <c r="G6" s="2">
        <v>0</v>
      </c>
      <c r="H6" s="16"/>
      <c r="I6" s="2">
        <v>0</v>
      </c>
      <c r="J6" s="16"/>
      <c r="K6" s="2">
        <v>0</v>
      </c>
      <c r="L6" s="16"/>
      <c r="M6" s="2">
        <f t="shared" si="0"/>
        <v>750</v>
      </c>
    </row>
    <row r="7" spans="1:13" x14ac:dyDescent="0.2">
      <c r="A7" s="1"/>
      <c r="B7" s="1"/>
      <c r="C7" s="2">
        <v>25000</v>
      </c>
      <c r="D7" s="16"/>
      <c r="E7" s="2">
        <v>0</v>
      </c>
      <c r="F7" s="16"/>
      <c r="G7" s="2">
        <v>0</v>
      </c>
      <c r="H7" s="16"/>
      <c r="I7" s="2">
        <v>0</v>
      </c>
      <c r="J7" s="16"/>
      <c r="K7" s="2">
        <v>0</v>
      </c>
      <c r="L7" s="16"/>
      <c r="M7" s="2">
        <f t="shared" si="0"/>
        <v>25000</v>
      </c>
    </row>
    <row r="8" spans="1:13" x14ac:dyDescent="0.2">
      <c r="A8" s="1"/>
      <c r="B8" s="1"/>
      <c r="C8" s="2">
        <v>11500</v>
      </c>
      <c r="D8" s="16"/>
      <c r="E8" s="2">
        <v>0</v>
      </c>
      <c r="F8" s="16"/>
      <c r="G8" s="2">
        <v>0</v>
      </c>
      <c r="H8" s="16"/>
      <c r="I8" s="2">
        <v>0</v>
      </c>
      <c r="J8" s="16"/>
      <c r="K8" s="2">
        <v>0</v>
      </c>
      <c r="L8" s="16"/>
      <c r="M8" s="2">
        <f t="shared" si="0"/>
        <v>11500</v>
      </c>
    </row>
    <row r="9" spans="1:13" x14ac:dyDescent="0.2">
      <c r="A9" s="1"/>
      <c r="B9" s="1"/>
      <c r="C9" s="2">
        <v>250</v>
      </c>
      <c r="D9" s="16"/>
      <c r="E9" s="2">
        <v>0</v>
      </c>
      <c r="F9" s="16"/>
      <c r="G9" s="2">
        <v>0</v>
      </c>
      <c r="H9" s="16"/>
      <c r="I9" s="2">
        <v>0</v>
      </c>
      <c r="J9" s="16"/>
      <c r="K9" s="2">
        <v>0</v>
      </c>
      <c r="L9" s="16"/>
      <c r="M9" s="2">
        <f t="shared" si="0"/>
        <v>250</v>
      </c>
    </row>
    <row r="10" spans="1:13" ht="16" thickBot="1" x14ac:dyDescent="0.25">
      <c r="A10" s="1"/>
      <c r="B10" s="1"/>
      <c r="C10" s="4">
        <v>24000</v>
      </c>
      <c r="D10" s="16"/>
      <c r="E10" s="4">
        <v>0</v>
      </c>
      <c r="F10" s="16"/>
      <c r="G10" s="4">
        <v>0</v>
      </c>
      <c r="H10" s="16"/>
      <c r="I10" s="4">
        <v>0</v>
      </c>
      <c r="J10" s="16"/>
      <c r="K10" s="4">
        <v>0</v>
      </c>
      <c r="L10" s="16"/>
      <c r="M10" s="4">
        <f t="shared" si="0"/>
        <v>24000</v>
      </c>
    </row>
    <row r="11" spans="1:13" s="8" customFormat="1" ht="12" thickBot="1" x14ac:dyDescent="0.2">
      <c r="A11" s="1" t="s">
        <v>157</v>
      </c>
      <c r="B11" s="1"/>
      <c r="C11" s="7">
        <f>ROUND(SUM(C2:C10),5)</f>
        <v>90323</v>
      </c>
      <c r="D11" s="1"/>
      <c r="E11" s="7">
        <f>ROUND(SUM(E2:E10),5)</f>
        <v>0</v>
      </c>
      <c r="F11" s="1"/>
      <c r="G11" s="7">
        <f>ROUND(SUM(G2:G10),5)</f>
        <v>0</v>
      </c>
      <c r="H11" s="1"/>
      <c r="I11" s="7">
        <f>ROUND(SUM(I2:I10),5)</f>
        <v>0</v>
      </c>
      <c r="J11" s="1"/>
      <c r="K11" s="7">
        <f>ROUND(SUM(K2:K10),5)</f>
        <v>0</v>
      </c>
      <c r="L11" s="1"/>
      <c r="M11" s="7">
        <f t="shared" si="0"/>
        <v>90323</v>
      </c>
    </row>
    <row r="12" spans="1:13" ht="16" thickTop="1" x14ac:dyDescent="0.2"/>
  </sheetData>
  <pageMargins left="0.7" right="0.7" top="0.75" bottom="0.75" header="0.1" footer="0.3"/>
  <pageSetup orientation="portrait" r:id="rId1"/>
  <headerFooter>
    <oddHeader>&amp;L&amp;"Arial,Bold"&amp;8 2:19 PM
&amp;"Arial,Bold"&amp;8 04/15/21
&amp;"Arial,Bold"&amp;8 &amp;C&amp;"Arial,Bold"&amp;12 Agile Alliance
&amp;"Arial,Bold"&amp;14 A/R Aging Summary
&amp;"Arial,Bold"&amp;10 As of March 31, 2021</oddHead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Profit and Loss</vt:lpstr>
      <vt:lpstr>Profit and Loss Prev Yr Comp</vt:lpstr>
      <vt:lpstr>Balance Sheet</vt:lpstr>
      <vt:lpstr>Balance Sheet Prev Yr Comp</vt:lpstr>
      <vt:lpstr>Cash Flows</vt:lpstr>
      <vt:lpstr>AR</vt:lpstr>
      <vt:lpstr>AR!Print_Titles</vt:lpstr>
      <vt:lpstr>'Balance Sheet'!Print_Titles</vt:lpstr>
      <vt:lpstr>'Balance Sheet Prev Yr Comp'!Print_Titles</vt:lpstr>
      <vt:lpstr>'Cash Flows'!Print_Titles</vt:lpstr>
      <vt:lpstr>'Profit and Loss'!Print_Titles</vt:lpstr>
      <vt:lpstr>'Profit and Loss Prev Yr Comp'!Print_Titles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Anna's Desktop</dc:creator>
  <cp:lastModifiedBy>Ellen Grove</cp:lastModifiedBy>
  <dcterms:created xsi:type="dcterms:W3CDTF">2021-04-15T17:38:58Z</dcterms:created>
  <dcterms:modified xsi:type="dcterms:W3CDTF">2021-04-21T18:29:40Z</dcterms:modified>
</cp:coreProperties>
</file>