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ropbox/Financials_2018/"/>
    </mc:Choice>
  </mc:AlternateContent>
  <xr:revisionPtr revIDLastSave="0" documentId="8_{47D5DAD1-7876-544E-B734-7DD7E66C137E}" xr6:coauthVersionLast="34" xr6:coauthVersionMax="34" xr10:uidLastSave="{00000000-0000-0000-0000-000000000000}"/>
  <bookViews>
    <workbookView xWindow="300" yWindow="600" windowWidth="49060" windowHeight="27600" activeTab="5" xr2:uid="{D92568A0-2269-4D07-BA5E-F6034D470487}"/>
  </bookViews>
  <sheets>
    <sheet name="Profit and Loss" sheetId="1" r:id="rId1"/>
    <sheet name="Profit and Loss Prev Yr. comp" sheetId="5" r:id="rId2"/>
    <sheet name="Balance Sheet" sheetId="3" r:id="rId3"/>
    <sheet name="Balance Sheet Prev Yr comp" sheetId="4" r:id="rId4"/>
    <sheet name="Stmt of Cash Flows" sheetId="6" r:id="rId5"/>
    <sheet name="AR" sheetId="2" r:id="rId6"/>
  </sheets>
  <definedNames>
    <definedName name="_xlnm.Print_Titles" localSheetId="5">AR!$A:$B,AR!$1:$1</definedName>
    <definedName name="_xlnm.Print_Titles" localSheetId="2">'Balance Sheet'!$A:$F,'Balance Sheet'!$1:$1</definedName>
    <definedName name="_xlnm.Print_Titles" localSheetId="3">'Balance Sheet Prev Yr comp'!$A:$F,'Balance Sheet Prev Yr comp'!$1:$2</definedName>
    <definedName name="_xlnm.Print_Titles" localSheetId="0">'Profit and Loss'!$A:$G,'Profit and Loss'!$1:$1</definedName>
    <definedName name="_xlnm.Print_Titles" localSheetId="1">'Profit and Loss Prev Yr. comp'!$A:$G,'Profit and Loss Prev Yr. comp'!$1:$2</definedName>
    <definedName name="_xlnm.Print_Titles" localSheetId="4">'Stmt of Cash Flows'!$A:$E,'Stmt of Cash Flows'!$1:$1</definedName>
    <definedName name="QB_COLUMN_29" localSheetId="2" hidden="1">'Balance Sheet'!$G$1</definedName>
    <definedName name="QB_COLUMN_29" localSheetId="0" hidden="1">'Profit and Loss'!$H$1</definedName>
    <definedName name="QB_COLUMN_29" localSheetId="4" hidden="1">'Stmt of Cash Flows'!$F$1</definedName>
    <definedName name="QB_COLUMN_59200" localSheetId="3" hidden="1">'Balance Sheet Prev Yr comp'!$G$2</definedName>
    <definedName name="QB_COLUMN_59200" localSheetId="1" hidden="1">'Profit and Loss Prev Yr. comp'!$H$2</definedName>
    <definedName name="QB_COLUMN_61210" localSheetId="3" hidden="1">'Balance Sheet Prev Yr comp'!$I$2</definedName>
    <definedName name="QB_COLUMN_61210" localSheetId="1" hidden="1">'Profit and Loss Prev Yr. comp'!$J$2</definedName>
    <definedName name="QB_COLUMN_63620" localSheetId="3" hidden="1">'Balance Sheet Prev Yr comp'!$K$2</definedName>
    <definedName name="QB_COLUMN_63620" localSheetId="1" hidden="1">'Profit and Loss Prev Yr. comp'!$L$2</definedName>
    <definedName name="QB_COLUMN_64830" localSheetId="3" hidden="1">'Balance Sheet Prev Yr comp'!$M$2</definedName>
    <definedName name="QB_COLUMN_64830" localSheetId="1" hidden="1">'Profit and Loss Prev Yr. comp'!$N$2</definedName>
    <definedName name="QB_COLUMN_7721" localSheetId="5" hidden="1">AR!$C$1</definedName>
    <definedName name="QB_COLUMN_7722" localSheetId="5" hidden="1">AR!$E$1</definedName>
    <definedName name="QB_COLUMN_7723" localSheetId="5" hidden="1">AR!$G$1</definedName>
    <definedName name="QB_COLUMN_7724" localSheetId="5" hidden="1">AR!$I$1</definedName>
    <definedName name="QB_COLUMN_7725" localSheetId="5" hidden="1">AR!$K$1</definedName>
    <definedName name="QB_COLUMN_8030" localSheetId="5" hidden="1">AR!$M$1</definedName>
    <definedName name="QB_DATA_0" localSheetId="5" hidden="1">AR!$2:$2,AR!$3:$3,AR!$4:$4,AR!$5:$5,AR!$6:$6,AR!$7:$7,AR!$8:$8,AR!$9:$9</definedName>
    <definedName name="QB_DATA_0" localSheetId="2" hidden="1">'Balance Sheet'!$5:$5,'Balance Sheet'!$6:$6,'Balance Sheet'!$7:$7,'Balance Sheet'!$10:$10,'Balance Sheet'!$11:$11,'Balance Sheet'!$20:$20,'Balance Sheet'!$21:$21,'Balance Sheet'!$22:$22,'Balance Sheet'!$26:$26,'Balance Sheet'!$31:$31,'Balance Sheet'!$32:$32</definedName>
    <definedName name="QB_DATA_0" localSheetId="3" hidden="1">'Balance Sheet Prev Yr comp'!$6:$6,'Balance Sheet Prev Yr comp'!$7:$7,'Balance Sheet Prev Yr comp'!$8:$8,'Balance Sheet Prev Yr comp'!$11:$11,'Balance Sheet Prev Yr comp'!$12:$12,'Balance Sheet Prev Yr comp'!$21:$21,'Balance Sheet Prev Yr comp'!$22:$22,'Balance Sheet Prev Yr comp'!$23:$23,'Balance Sheet Prev Yr comp'!$27:$27,'Balance Sheet Prev Yr comp'!$32:$32,'Balance Sheet Prev Yr comp'!$33:$33</definedName>
    <definedName name="QB_DATA_0" localSheetId="0" hidden="1">'Profit and Loss'!$5:$5,'Profit and Loss'!$6:$6,'Profit and Loss'!$9:$9,'Profit and Loss'!$10:$10,'Profit and Loss'!$13:$13,'Profit and Loss'!$14:$14,'Profit and Loss'!$20:$20,'Profit and Loss'!$21:$21,'Profit and Loss'!$22:$22,'Profit and Loss'!$25:$25,'Profit and Loss'!$26:$26,'Profit and Loss'!$27:$27,'Profit and Loss'!$28:$28,'Profit and Loss'!$31:$31,'Profit and Loss'!$32:$32,'Profit and Loss'!$33:$33</definedName>
    <definedName name="QB_DATA_0" localSheetId="1" hidden="1">'Profit and Loss Prev Yr. comp'!$6:$6,'Profit and Loss Prev Yr. comp'!$7:$7,'Profit and Loss Prev Yr. comp'!$8:$8,'Profit and Loss Prev Yr. comp'!$11:$11,'Profit and Loss Prev Yr. comp'!$12:$12,'Profit and Loss Prev Yr. comp'!$14:$14,'Profit and Loss Prev Yr. comp'!$16:$16,'Profit and Loss Prev Yr. comp'!$17:$17,'Profit and Loss Prev Yr. comp'!$23:$23,'Profit and Loss Prev Yr. comp'!$24:$24,'Profit and Loss Prev Yr. comp'!$25:$25,'Profit and Loss Prev Yr. comp'!$28:$28,'Profit and Loss Prev Yr. comp'!$29:$29,'Profit and Loss Prev Yr. comp'!$30:$30,'Profit and Loss Prev Yr. comp'!$31:$31,'Profit and Loss Prev Yr. comp'!$32:$32</definedName>
    <definedName name="QB_DATA_0" localSheetId="4" hidden="1">'Stmt of Cash Flows'!$3:$3,'Stmt of Cash Flows'!$6:$6,'Stmt of Cash Flows'!$7:$7,'Stmt of Cash Flows'!$10:$10</definedName>
    <definedName name="QB_DATA_1" localSheetId="0" hidden="1">'Profit and Loss'!$34:$34,'Profit and Loss'!$35:$35,'Profit and Loss'!$36:$36,'Profit and Loss'!$37:$37,'Profit and Loss'!$38:$38,'Profit and Loss'!$39:$39,'Profit and Loss'!$40:$40,'Profit and Loss'!$41:$41,'Profit and Loss'!$42:$42,'Profit and Loss'!$43:$43,'Profit and Loss'!$44:$44,'Profit and Loss'!$45:$45,'Profit and Loss'!$46:$46,'Profit and Loss'!$47:$47,'Profit and Loss'!$48:$48,'Profit and Loss'!$49:$49</definedName>
    <definedName name="QB_DATA_1" localSheetId="1" hidden="1">'Profit and Loss Prev Yr. comp'!$33:$33,'Profit and Loss Prev Yr. comp'!$36:$36,'Profit and Loss Prev Yr. comp'!$39:$39,'Profit and Loss Prev Yr. comp'!$40:$40,'Profit and Loss Prev Yr. comp'!$41:$41,'Profit and Loss Prev Yr. comp'!$42:$42,'Profit and Loss Prev Yr. comp'!$43:$43,'Profit and Loss Prev Yr. comp'!$44:$44,'Profit and Loss Prev Yr. comp'!$45:$45,'Profit and Loss Prev Yr. comp'!$46:$46,'Profit and Loss Prev Yr. comp'!$47:$47,'Profit and Loss Prev Yr. comp'!$48:$48,'Profit and Loss Prev Yr. comp'!$49:$49,'Profit and Loss Prev Yr. comp'!$50:$50,'Profit and Loss Prev Yr. comp'!$51:$51,'Profit and Loss Prev Yr. comp'!$52:$52</definedName>
    <definedName name="QB_DATA_2" localSheetId="0" hidden="1">'Profit and Loss'!$50:$50,'Profit and Loss'!$51:$51,'Profit and Loss'!$52:$52,'Profit and Loss'!$53:$53,'Profit and Loss'!$54:$54,'Profit and Loss'!$57:$57,'Profit and Loss'!$59:$59,'Profit and Loss'!$60:$60,'Profit and Loss'!$61:$61,'Profit and Loss'!$63:$63,'Profit and Loss'!$64:$64,'Profit and Loss'!$65:$65,'Profit and Loss'!$66:$66,'Profit and Loss'!$67:$67,'Profit and Loss'!$68:$68,'Profit and Loss'!$69:$69</definedName>
    <definedName name="QB_DATA_2" localSheetId="1" hidden="1">'Profit and Loss Prev Yr. comp'!$53:$53,'Profit and Loss Prev Yr. comp'!$54:$54,'Profit and Loss Prev Yr. comp'!$55:$55,'Profit and Loss Prev Yr. comp'!$56:$56,'Profit and Loss Prev Yr. comp'!$57:$57,'Profit and Loss Prev Yr. comp'!$58:$58,'Profit and Loss Prev Yr. comp'!$59:$59,'Profit and Loss Prev Yr. comp'!$60:$60,'Profit and Loss Prev Yr. comp'!$61:$61,'Profit and Loss Prev Yr. comp'!$62:$62,'Profit and Loss Prev Yr. comp'!$63:$63,'Profit and Loss Prev Yr. comp'!$64:$64,'Profit and Loss Prev Yr. comp'!$65:$65,'Profit and Loss Prev Yr. comp'!$66:$66,'Profit and Loss Prev Yr. comp'!$69:$69,'Profit and Loss Prev Yr. comp'!$70:$70</definedName>
    <definedName name="QB_DATA_3" localSheetId="0" hidden="1">'Profit and Loss'!$70:$70,'Profit and Loss'!$71:$71,'Profit and Loss'!$72:$72,'Profit and Loss'!$74:$74,'Profit and Loss'!$75:$75,'Profit and Loss'!$79:$79,'Profit and Loss'!$80:$80,'Profit and Loss'!$81:$81,'Profit and Loss'!$82:$82,'Profit and Loss'!$85:$85,'Profit and Loss'!$86:$86,'Profit and Loss'!$87:$87,'Profit and Loss'!$88:$88,'Profit and Loss'!$89:$89,'Profit and Loss'!$90:$90,'Profit and Loss'!$91:$91</definedName>
    <definedName name="QB_DATA_3" localSheetId="1" hidden="1">'Profit and Loss Prev Yr. comp'!$72:$72,'Profit and Loss Prev Yr. comp'!$73:$73,'Profit and Loss Prev Yr. comp'!$74:$74,'Profit and Loss Prev Yr. comp'!$76:$76,'Profit and Loss Prev Yr. comp'!$77:$77,'Profit and Loss Prev Yr. comp'!$78:$78,'Profit and Loss Prev Yr. comp'!$79:$79,'Profit and Loss Prev Yr. comp'!$80:$80,'Profit and Loss Prev Yr. comp'!$82:$82,'Profit and Loss Prev Yr. comp'!$83:$83,'Profit and Loss Prev Yr. comp'!$85:$85,'Profit and Loss Prev Yr. comp'!$86:$86,'Profit and Loss Prev Yr. comp'!$87:$87,'Profit and Loss Prev Yr. comp'!$88:$88,'Profit and Loss Prev Yr. comp'!$89:$89,'Profit and Loss Prev Yr. comp'!$91:$91</definedName>
    <definedName name="QB_DATA_4" localSheetId="0" hidden="1">'Profit and Loss'!$97:$97,'Profit and Loss'!$99:$99,'Profit and Loss'!$104:$104</definedName>
    <definedName name="QB_DATA_4" localSheetId="1" hidden="1">'Profit and Loss Prev Yr. comp'!$92:$92,'Profit and Loss Prev Yr. comp'!$93:$93,'Profit and Loss Prev Yr. comp'!$94:$94,'Profit and Loss Prev Yr. comp'!$98:$98,'Profit and Loss Prev Yr. comp'!$99:$99,'Profit and Loss Prev Yr. comp'!$100:$100,'Profit and Loss Prev Yr. comp'!$101:$101,'Profit and Loss Prev Yr. comp'!$104:$104,'Profit and Loss Prev Yr. comp'!$105:$105,'Profit and Loss Prev Yr. comp'!$106:$106,'Profit and Loss Prev Yr. comp'!$107:$107,'Profit and Loss Prev Yr. comp'!$108:$108,'Profit and Loss Prev Yr. comp'!$109:$109,'Profit and Loss Prev Yr. comp'!$110:$110,'Profit and Loss Prev Yr. comp'!$111:$111,'Profit and Loss Prev Yr. comp'!$112:$112</definedName>
    <definedName name="QB_DATA_5" localSheetId="1" hidden="1">'Profit and Loss Prev Yr. comp'!$113:$113,'Profit and Loss Prev Yr. comp'!$119:$119,'Profit and Loss Prev Yr. comp'!$121:$121,'Profit and Loss Prev Yr. comp'!$126:$126</definedName>
    <definedName name="QB_FORMULA_0" localSheetId="5" hidden="1">AR!$M$2,AR!$M$3,AR!$M$4,AR!$M$5,AR!$M$6,AR!$M$7,AR!$M$8,AR!$M$9,AR!$C$10,AR!$E$10,AR!$G$10,AR!$I$10,AR!$K$10,AR!$M$10</definedName>
    <definedName name="QB_FORMULA_0" localSheetId="2" hidden="1">'Balance Sheet'!$G$8,'Balance Sheet'!$G$12,'Balance Sheet'!$G$13,'Balance Sheet'!$G$14,'Balance Sheet'!$G$23,'Balance Sheet'!$G$24,'Balance Sheet'!$G$27,'Balance Sheet'!$G$28,'Balance Sheet'!$G$29,'Balance Sheet'!$G$33,'Balance Sheet'!$G$34</definedName>
    <definedName name="QB_FORMULA_0" localSheetId="3" hidden="1">'Balance Sheet Prev Yr comp'!$K$6,'Balance Sheet Prev Yr comp'!$M$6,'Balance Sheet Prev Yr comp'!$K$7,'Balance Sheet Prev Yr comp'!$M$7,'Balance Sheet Prev Yr comp'!$K$8,'Balance Sheet Prev Yr comp'!$M$8,'Balance Sheet Prev Yr comp'!$G$9,'Balance Sheet Prev Yr comp'!$I$9,'Balance Sheet Prev Yr comp'!$K$9,'Balance Sheet Prev Yr comp'!$M$9,'Balance Sheet Prev Yr comp'!$K$11,'Balance Sheet Prev Yr comp'!$M$11,'Balance Sheet Prev Yr comp'!$K$12,'Balance Sheet Prev Yr comp'!$M$12,'Balance Sheet Prev Yr comp'!$G$13,'Balance Sheet Prev Yr comp'!$I$13</definedName>
    <definedName name="QB_FORMULA_0" localSheetId="0" hidden="1">'Profit and Loss'!$H$7,'Profit and Loss'!$H$11,'Profit and Loss'!$H$15,'Profit and Loss'!$H$16,'Profit and Loss'!$H$17,'Profit and Loss'!$H$23,'Profit and Loss'!$H$29,'Profit and Loss'!$H$55,'Profit and Loss'!$H$62,'Profit and Loss'!$H$76,'Profit and Loss'!$H$77,'Profit and Loss'!$H$83,'Profit and Loss'!$H$92,'Profit and Loss'!$H$93,'Profit and Loss'!$H$94,'Profit and Loss'!$H$100</definedName>
    <definedName name="QB_FORMULA_0" localSheetId="1" hidden="1">'Profit and Loss Prev Yr. comp'!$L$6,'Profit and Loss Prev Yr. comp'!$N$6,'Profit and Loss Prev Yr. comp'!$L$7,'Profit and Loss Prev Yr. comp'!$N$7,'Profit and Loss Prev Yr. comp'!$L$8,'Profit and Loss Prev Yr. comp'!$N$8,'Profit and Loss Prev Yr. comp'!$H$9,'Profit and Loss Prev Yr. comp'!$J$9,'Profit and Loss Prev Yr. comp'!$L$9,'Profit and Loss Prev Yr. comp'!$N$9,'Profit and Loss Prev Yr. comp'!$L$11,'Profit and Loss Prev Yr. comp'!$N$11,'Profit and Loss Prev Yr. comp'!$L$12,'Profit and Loss Prev Yr. comp'!$N$12,'Profit and Loss Prev Yr. comp'!$H$13,'Profit and Loss Prev Yr. comp'!$J$13</definedName>
    <definedName name="QB_FORMULA_0" localSheetId="4" hidden="1">'Stmt of Cash Flows'!$F$8,'Stmt of Cash Flows'!$F$9,'Stmt of Cash Flows'!$F$11</definedName>
    <definedName name="QB_FORMULA_1" localSheetId="3" hidden="1">'Balance Sheet Prev Yr comp'!$K$13,'Balance Sheet Prev Yr comp'!$M$13,'Balance Sheet Prev Yr comp'!$G$14,'Balance Sheet Prev Yr comp'!$I$14,'Balance Sheet Prev Yr comp'!$K$14,'Balance Sheet Prev Yr comp'!$M$14,'Balance Sheet Prev Yr comp'!$G$15,'Balance Sheet Prev Yr comp'!$I$15,'Balance Sheet Prev Yr comp'!$K$15,'Balance Sheet Prev Yr comp'!$M$15,'Balance Sheet Prev Yr comp'!$K$21,'Balance Sheet Prev Yr comp'!$M$21,'Balance Sheet Prev Yr comp'!$K$22,'Balance Sheet Prev Yr comp'!$M$22,'Balance Sheet Prev Yr comp'!$K$23,'Balance Sheet Prev Yr comp'!$M$23</definedName>
    <definedName name="QB_FORMULA_1" localSheetId="0" hidden="1">'Profit and Loss'!$H$101,'Profit and Loss'!$H$105,'Profit and Loss'!$H$106,'Profit and Loss'!$H$107,'Profit and Loss'!$H$108</definedName>
    <definedName name="QB_FORMULA_1" localSheetId="1" hidden="1">'Profit and Loss Prev Yr. comp'!$L$13,'Profit and Loss Prev Yr. comp'!$N$13,'Profit and Loss Prev Yr. comp'!$L$14,'Profit and Loss Prev Yr. comp'!$N$14,'Profit and Loss Prev Yr. comp'!$L$16,'Profit and Loss Prev Yr. comp'!$N$16,'Profit and Loss Prev Yr. comp'!$L$17,'Profit and Loss Prev Yr. comp'!$N$17,'Profit and Loss Prev Yr. comp'!$H$18,'Profit and Loss Prev Yr. comp'!$J$18,'Profit and Loss Prev Yr. comp'!$L$18,'Profit and Loss Prev Yr. comp'!$N$18,'Profit and Loss Prev Yr. comp'!$H$19,'Profit and Loss Prev Yr. comp'!$J$19,'Profit and Loss Prev Yr. comp'!$L$19,'Profit and Loss Prev Yr. comp'!$N$19</definedName>
    <definedName name="QB_FORMULA_10" localSheetId="1" hidden="1">'Profit and Loss Prev Yr. comp'!$L$85,'Profit and Loss Prev Yr. comp'!$N$85,'Profit and Loss Prev Yr. comp'!$L$86,'Profit and Loss Prev Yr. comp'!$N$86,'Profit and Loss Prev Yr. comp'!$L$87,'Profit and Loss Prev Yr. comp'!$N$87,'Profit and Loss Prev Yr. comp'!$L$88,'Profit and Loss Prev Yr. comp'!$N$88,'Profit and Loss Prev Yr. comp'!$L$89,'Profit and Loss Prev Yr. comp'!$N$89,'Profit and Loss Prev Yr. comp'!$L$91,'Profit and Loss Prev Yr. comp'!$N$91,'Profit and Loss Prev Yr. comp'!$L$92,'Profit and Loss Prev Yr. comp'!$N$92,'Profit and Loss Prev Yr. comp'!$L$93,'Profit and Loss Prev Yr. comp'!$N$93</definedName>
    <definedName name="QB_FORMULA_11" localSheetId="1" hidden="1">'Profit and Loss Prev Yr. comp'!$L$94,'Profit and Loss Prev Yr. comp'!$N$94,'Profit and Loss Prev Yr. comp'!$H$95,'Profit and Loss Prev Yr. comp'!$J$95,'Profit and Loss Prev Yr. comp'!$L$95,'Profit and Loss Prev Yr. comp'!$N$95,'Profit and Loss Prev Yr. comp'!$H$96,'Profit and Loss Prev Yr. comp'!$J$96,'Profit and Loss Prev Yr. comp'!$L$96,'Profit and Loss Prev Yr. comp'!$N$96,'Profit and Loss Prev Yr. comp'!$L$98,'Profit and Loss Prev Yr. comp'!$N$98,'Profit and Loss Prev Yr. comp'!$L$99,'Profit and Loss Prev Yr. comp'!$N$99,'Profit and Loss Prev Yr. comp'!$L$100,'Profit and Loss Prev Yr. comp'!$N$100</definedName>
    <definedName name="QB_FORMULA_12" localSheetId="1" hidden="1">'Profit and Loss Prev Yr. comp'!$L$101,'Profit and Loss Prev Yr. comp'!$N$101,'Profit and Loss Prev Yr. comp'!$H$102,'Profit and Loss Prev Yr. comp'!$J$102,'Profit and Loss Prev Yr. comp'!$L$102,'Profit and Loss Prev Yr. comp'!$N$102,'Profit and Loss Prev Yr. comp'!$L$104,'Profit and Loss Prev Yr. comp'!$N$104,'Profit and Loss Prev Yr. comp'!$L$105,'Profit and Loss Prev Yr. comp'!$N$105,'Profit and Loss Prev Yr. comp'!$L$106,'Profit and Loss Prev Yr. comp'!$N$106,'Profit and Loss Prev Yr. comp'!$L$107,'Profit and Loss Prev Yr. comp'!$N$107,'Profit and Loss Prev Yr. comp'!$L$108,'Profit and Loss Prev Yr. comp'!$N$108</definedName>
    <definedName name="QB_FORMULA_13" localSheetId="1" hidden="1">'Profit and Loss Prev Yr. comp'!$L$109,'Profit and Loss Prev Yr. comp'!$N$109,'Profit and Loss Prev Yr. comp'!$L$110,'Profit and Loss Prev Yr. comp'!$N$110,'Profit and Loss Prev Yr. comp'!$L$111,'Profit and Loss Prev Yr. comp'!$N$111,'Profit and Loss Prev Yr. comp'!$L$112,'Profit and Loss Prev Yr. comp'!$N$112,'Profit and Loss Prev Yr. comp'!$L$113,'Profit and Loss Prev Yr. comp'!$N$113,'Profit and Loss Prev Yr. comp'!$H$114,'Profit and Loss Prev Yr. comp'!$J$114,'Profit and Loss Prev Yr. comp'!$L$114,'Profit and Loss Prev Yr. comp'!$N$114,'Profit and Loss Prev Yr. comp'!$H$115,'Profit and Loss Prev Yr. comp'!$J$115</definedName>
    <definedName name="QB_FORMULA_14" localSheetId="1" hidden="1">'Profit and Loss Prev Yr. comp'!$L$115,'Profit and Loss Prev Yr. comp'!$N$115,'Profit and Loss Prev Yr. comp'!$H$116,'Profit and Loss Prev Yr. comp'!$J$116,'Profit and Loss Prev Yr. comp'!$L$116,'Profit and Loss Prev Yr. comp'!$N$116,'Profit and Loss Prev Yr. comp'!$L$119,'Profit and Loss Prev Yr. comp'!$N$119,'Profit and Loss Prev Yr. comp'!$L$121,'Profit and Loss Prev Yr. comp'!$N$121,'Profit and Loss Prev Yr. comp'!$H$122,'Profit and Loss Prev Yr. comp'!$J$122,'Profit and Loss Prev Yr. comp'!$L$122,'Profit and Loss Prev Yr. comp'!$N$122,'Profit and Loss Prev Yr. comp'!$H$123,'Profit and Loss Prev Yr. comp'!$J$123</definedName>
    <definedName name="QB_FORMULA_15" localSheetId="1" hidden="1">'Profit and Loss Prev Yr. comp'!$L$123,'Profit and Loss Prev Yr. comp'!$N$123,'Profit and Loss Prev Yr. comp'!$L$126,'Profit and Loss Prev Yr. comp'!$N$126,'Profit and Loss Prev Yr. comp'!$H$127,'Profit and Loss Prev Yr. comp'!$J$127,'Profit and Loss Prev Yr. comp'!$L$127,'Profit and Loss Prev Yr. comp'!$N$127,'Profit and Loss Prev Yr. comp'!$H$128,'Profit and Loss Prev Yr. comp'!$J$128,'Profit and Loss Prev Yr. comp'!$L$128,'Profit and Loss Prev Yr. comp'!$N$128,'Profit and Loss Prev Yr. comp'!$H$129,'Profit and Loss Prev Yr. comp'!$J$129,'Profit and Loss Prev Yr. comp'!$L$129,'Profit and Loss Prev Yr. comp'!$N$129</definedName>
    <definedName name="QB_FORMULA_16" localSheetId="1" hidden="1">'Profit and Loss Prev Yr. comp'!$H$130,'Profit and Loss Prev Yr. comp'!$J$130,'Profit and Loss Prev Yr. comp'!$L$130,'Profit and Loss Prev Yr. comp'!$N$130</definedName>
    <definedName name="QB_FORMULA_2" localSheetId="3" hidden="1">'Balance Sheet Prev Yr comp'!$G$24,'Balance Sheet Prev Yr comp'!$I$24,'Balance Sheet Prev Yr comp'!$K$24,'Balance Sheet Prev Yr comp'!$M$24,'Balance Sheet Prev Yr comp'!$G$25,'Balance Sheet Prev Yr comp'!$I$25,'Balance Sheet Prev Yr comp'!$K$25,'Balance Sheet Prev Yr comp'!$M$25,'Balance Sheet Prev Yr comp'!$K$27,'Balance Sheet Prev Yr comp'!$M$27,'Balance Sheet Prev Yr comp'!$G$28,'Balance Sheet Prev Yr comp'!$I$28,'Balance Sheet Prev Yr comp'!$K$28,'Balance Sheet Prev Yr comp'!$M$28,'Balance Sheet Prev Yr comp'!$G$29,'Balance Sheet Prev Yr comp'!$I$29</definedName>
    <definedName name="QB_FORMULA_2" localSheetId="1" hidden="1">'Profit and Loss Prev Yr. comp'!$H$20,'Profit and Loss Prev Yr. comp'!$J$20,'Profit and Loss Prev Yr. comp'!$L$20,'Profit and Loss Prev Yr. comp'!$N$20,'Profit and Loss Prev Yr. comp'!$L$23,'Profit and Loss Prev Yr. comp'!$N$23,'Profit and Loss Prev Yr. comp'!$L$24,'Profit and Loss Prev Yr. comp'!$N$24,'Profit and Loss Prev Yr. comp'!$L$25,'Profit and Loss Prev Yr. comp'!$N$25,'Profit and Loss Prev Yr. comp'!$H$26,'Profit and Loss Prev Yr. comp'!$J$26,'Profit and Loss Prev Yr. comp'!$L$26,'Profit and Loss Prev Yr. comp'!$N$26,'Profit and Loss Prev Yr. comp'!$L$28,'Profit and Loss Prev Yr. comp'!$N$28</definedName>
    <definedName name="QB_FORMULA_3" localSheetId="3" hidden="1">'Balance Sheet Prev Yr comp'!$K$29,'Balance Sheet Prev Yr comp'!$M$29,'Balance Sheet Prev Yr comp'!$G$30,'Balance Sheet Prev Yr comp'!$I$30,'Balance Sheet Prev Yr comp'!$K$30,'Balance Sheet Prev Yr comp'!$M$30,'Balance Sheet Prev Yr comp'!$K$32,'Balance Sheet Prev Yr comp'!$M$32,'Balance Sheet Prev Yr comp'!$K$33,'Balance Sheet Prev Yr comp'!$M$33,'Balance Sheet Prev Yr comp'!$G$34,'Balance Sheet Prev Yr comp'!$I$34,'Balance Sheet Prev Yr comp'!$K$34,'Balance Sheet Prev Yr comp'!$M$34,'Balance Sheet Prev Yr comp'!$G$35,'Balance Sheet Prev Yr comp'!$I$35</definedName>
    <definedName name="QB_FORMULA_3" localSheetId="1" hidden="1">'Profit and Loss Prev Yr. comp'!$L$29,'Profit and Loss Prev Yr. comp'!$N$29,'Profit and Loss Prev Yr. comp'!$L$30,'Profit and Loss Prev Yr. comp'!$N$30,'Profit and Loss Prev Yr. comp'!$L$31,'Profit and Loss Prev Yr. comp'!$N$31,'Profit and Loss Prev Yr. comp'!$L$32,'Profit and Loss Prev Yr. comp'!$N$32,'Profit and Loss Prev Yr. comp'!$L$33,'Profit and Loss Prev Yr. comp'!$N$33,'Profit and Loss Prev Yr. comp'!$H$34,'Profit and Loss Prev Yr. comp'!$J$34,'Profit and Loss Prev Yr. comp'!$L$34,'Profit and Loss Prev Yr. comp'!$N$34,'Profit and Loss Prev Yr. comp'!$L$36,'Profit and Loss Prev Yr. comp'!$N$36</definedName>
    <definedName name="QB_FORMULA_4" localSheetId="3" hidden="1">'Balance Sheet Prev Yr comp'!$K$35,'Balance Sheet Prev Yr comp'!$M$35</definedName>
    <definedName name="QB_FORMULA_4" localSheetId="1" hidden="1">'Profit and Loss Prev Yr. comp'!$H$37,'Profit and Loss Prev Yr. comp'!$J$37,'Profit and Loss Prev Yr. comp'!$L$37,'Profit and Loss Prev Yr. comp'!$N$37,'Profit and Loss Prev Yr. comp'!$L$39,'Profit and Loss Prev Yr. comp'!$N$39,'Profit and Loss Prev Yr. comp'!$L$40,'Profit and Loss Prev Yr. comp'!$N$40,'Profit and Loss Prev Yr. comp'!$L$41,'Profit and Loss Prev Yr. comp'!$N$41,'Profit and Loss Prev Yr. comp'!$L$42,'Profit and Loss Prev Yr. comp'!$N$42,'Profit and Loss Prev Yr. comp'!$L$43,'Profit and Loss Prev Yr. comp'!$N$43,'Profit and Loss Prev Yr. comp'!$L$44,'Profit and Loss Prev Yr. comp'!$N$44</definedName>
    <definedName name="QB_FORMULA_5" localSheetId="1" hidden="1">'Profit and Loss Prev Yr. comp'!$L$45,'Profit and Loss Prev Yr. comp'!$N$45,'Profit and Loss Prev Yr. comp'!$L$46,'Profit and Loss Prev Yr. comp'!$N$46,'Profit and Loss Prev Yr. comp'!$L$47,'Profit and Loss Prev Yr. comp'!$N$47,'Profit and Loss Prev Yr. comp'!$L$48,'Profit and Loss Prev Yr. comp'!$N$48,'Profit and Loss Prev Yr. comp'!$L$49,'Profit and Loss Prev Yr. comp'!$N$49,'Profit and Loss Prev Yr. comp'!$L$50,'Profit and Loss Prev Yr. comp'!$N$50,'Profit and Loss Prev Yr. comp'!$L$51,'Profit and Loss Prev Yr. comp'!$N$51,'Profit and Loss Prev Yr. comp'!$L$52,'Profit and Loss Prev Yr. comp'!$N$52</definedName>
    <definedName name="QB_FORMULA_6" localSheetId="1" hidden="1">'Profit and Loss Prev Yr. comp'!$L$53,'Profit and Loss Prev Yr. comp'!$N$53,'Profit and Loss Prev Yr. comp'!$L$54,'Profit and Loss Prev Yr. comp'!$N$54,'Profit and Loss Prev Yr. comp'!$L$55,'Profit and Loss Prev Yr. comp'!$N$55,'Profit and Loss Prev Yr. comp'!$L$56,'Profit and Loss Prev Yr. comp'!$N$56,'Profit and Loss Prev Yr. comp'!$L$57,'Profit and Loss Prev Yr. comp'!$N$57,'Profit and Loss Prev Yr. comp'!$L$58,'Profit and Loss Prev Yr. comp'!$N$58,'Profit and Loss Prev Yr. comp'!$L$59,'Profit and Loss Prev Yr. comp'!$N$59,'Profit and Loss Prev Yr. comp'!$L$60,'Profit and Loss Prev Yr. comp'!$N$60</definedName>
    <definedName name="QB_FORMULA_7" localSheetId="1" hidden="1">'Profit and Loss Prev Yr. comp'!$L$61,'Profit and Loss Prev Yr. comp'!$N$61,'Profit and Loss Prev Yr. comp'!$L$62,'Profit and Loss Prev Yr. comp'!$N$62,'Profit and Loss Prev Yr. comp'!$L$63,'Profit and Loss Prev Yr. comp'!$N$63,'Profit and Loss Prev Yr. comp'!$L$64,'Profit and Loss Prev Yr. comp'!$N$64,'Profit and Loss Prev Yr. comp'!$L$65,'Profit and Loss Prev Yr. comp'!$N$65,'Profit and Loss Prev Yr. comp'!$L$66,'Profit and Loss Prev Yr. comp'!$N$66,'Profit and Loss Prev Yr. comp'!$H$67,'Profit and Loss Prev Yr. comp'!$J$67,'Profit and Loss Prev Yr. comp'!$L$67,'Profit and Loss Prev Yr. comp'!$N$67</definedName>
    <definedName name="QB_FORMULA_8" localSheetId="1" hidden="1">'Profit and Loss Prev Yr. comp'!$L$69,'Profit and Loss Prev Yr. comp'!$N$69,'Profit and Loss Prev Yr. comp'!$L$70,'Profit and Loss Prev Yr. comp'!$N$70,'Profit and Loss Prev Yr. comp'!$L$72,'Profit and Loss Prev Yr. comp'!$N$72,'Profit and Loss Prev Yr. comp'!$L$73,'Profit and Loss Prev Yr. comp'!$N$73,'Profit and Loss Prev Yr. comp'!$L$74,'Profit and Loss Prev Yr. comp'!$N$74,'Profit and Loss Prev Yr. comp'!$H$75,'Profit and Loss Prev Yr. comp'!$J$75,'Profit and Loss Prev Yr. comp'!$L$75,'Profit and Loss Prev Yr. comp'!$N$75,'Profit and Loss Prev Yr. comp'!$L$76,'Profit and Loss Prev Yr. comp'!$N$76</definedName>
    <definedName name="QB_FORMULA_9" localSheetId="1" hidden="1">'Profit and Loss Prev Yr. comp'!$L$77,'Profit and Loss Prev Yr. comp'!$N$77,'Profit and Loss Prev Yr. comp'!$L$78,'Profit and Loss Prev Yr. comp'!$N$78,'Profit and Loss Prev Yr. comp'!$L$79,'Profit and Loss Prev Yr. comp'!$N$79,'Profit and Loss Prev Yr. comp'!$L$80,'Profit and Loss Prev Yr. comp'!$N$80,'Profit and Loss Prev Yr. comp'!$L$82,'Profit and Loss Prev Yr. comp'!$N$82,'Profit and Loss Prev Yr. comp'!$L$83,'Profit and Loss Prev Yr. comp'!$N$83,'Profit and Loss Prev Yr. comp'!$H$84,'Profit and Loss Prev Yr. comp'!$J$84,'Profit and Loss Prev Yr. comp'!$L$84,'Profit and Loss Prev Yr. comp'!$N$84</definedName>
    <definedName name="QB_ROW_1" localSheetId="2" hidden="1">'Balance Sheet'!$A$2</definedName>
    <definedName name="QB_ROW_1" localSheetId="3" hidden="1">'Balance Sheet Prev Yr comp'!$A$3</definedName>
    <definedName name="QB_ROW_1011" localSheetId="2" hidden="1">'Balance Sheet'!$B$3</definedName>
    <definedName name="QB_ROW_1011" localSheetId="3" hidden="1">'Balance Sheet Prev Yr comp'!$B$4</definedName>
    <definedName name="QB_ROW_102250" localSheetId="2" hidden="1">'Balance Sheet'!$F$22</definedName>
    <definedName name="QB_ROW_102250" localSheetId="3" hidden="1">'Balance Sheet Prev Yr comp'!$F$23</definedName>
    <definedName name="QB_ROW_105250" localSheetId="1" hidden="1">'Profit and Loss Prev Yr. comp'!$F$28</definedName>
    <definedName name="QB_ROW_106040" localSheetId="0" hidden="1">'Profit and Loss'!$E$56</definedName>
    <definedName name="QB_ROW_106040" localSheetId="1" hidden="1">'Profit and Loss Prev Yr. comp'!$E$68</definedName>
    <definedName name="QB_ROW_106340" localSheetId="0" hidden="1">'Profit and Loss'!$E$77</definedName>
    <definedName name="QB_ROW_106340" localSheetId="1" hidden="1">'Profit and Loss Prev Yr. comp'!$E$96</definedName>
    <definedName name="QB_ROW_108250" localSheetId="0" hidden="1">'Profit and Loss'!$F$90</definedName>
    <definedName name="QB_ROW_108250" localSheetId="1" hidden="1">'Profit and Loss Prev Yr. comp'!$F$112</definedName>
    <definedName name="QB_ROW_110040" localSheetId="0" hidden="1">'Profit and Loss'!$E$84</definedName>
    <definedName name="QB_ROW_110040" localSheetId="1" hidden="1">'Profit and Loss Prev Yr. comp'!$E$103</definedName>
    <definedName name="QB_ROW_11031" localSheetId="2" hidden="1">'Balance Sheet'!$D$18</definedName>
    <definedName name="QB_ROW_11031" localSheetId="3" hidden="1">'Balance Sheet Prev Yr comp'!$D$19</definedName>
    <definedName name="QB_ROW_110340" localSheetId="0" hidden="1">'Profit and Loss'!$E$92</definedName>
    <definedName name="QB_ROW_110340" localSheetId="1" hidden="1">'Profit and Loss Prev Yr. comp'!$E$114</definedName>
    <definedName name="QB_ROW_111040" localSheetId="0" hidden="1">'Profit and Loss'!$E$8</definedName>
    <definedName name="QB_ROW_111040" localSheetId="1" hidden="1">'Profit and Loss Prev Yr. comp'!$E$10</definedName>
    <definedName name="QB_ROW_111340" localSheetId="0" hidden="1">'Profit and Loss'!$E$11</definedName>
    <definedName name="QB_ROW_111340" localSheetId="1" hidden="1">'Profit and Loss Prev Yr. comp'!$E$13</definedName>
    <definedName name="QB_ROW_11331" localSheetId="2" hidden="1">'Balance Sheet'!$D$24</definedName>
    <definedName name="QB_ROW_11331" localSheetId="3" hidden="1">'Balance Sheet Prev Yr comp'!$D$25</definedName>
    <definedName name="QB_ROW_115250" localSheetId="0" hidden="1">'Profit and Loss'!$F$34</definedName>
    <definedName name="QB_ROW_115250" localSheetId="1" hidden="1">'Profit and Loss Prev Yr. comp'!$F$43</definedName>
    <definedName name="QB_ROW_117040" localSheetId="0" hidden="1">'Profit and Loss'!$E$19</definedName>
    <definedName name="QB_ROW_117040" localSheetId="1" hidden="1">'Profit and Loss Prev Yr. comp'!$E$22</definedName>
    <definedName name="QB_ROW_117250" localSheetId="0" hidden="1">'Profit and Loss'!$F$22</definedName>
    <definedName name="QB_ROW_117250" localSheetId="1" hidden="1">'Profit and Loss Prev Yr. comp'!$F$25</definedName>
    <definedName name="QB_ROW_117340" localSheetId="0" hidden="1">'Profit and Loss'!$E$23</definedName>
    <definedName name="QB_ROW_117340" localSheetId="1" hidden="1">'Profit and Loss Prev Yr. comp'!$E$26</definedName>
    <definedName name="QB_ROW_118250" localSheetId="0" hidden="1">'Profit and Loss'!$F$20</definedName>
    <definedName name="QB_ROW_118250" localSheetId="1" hidden="1">'Profit and Loss Prev Yr. comp'!$F$23</definedName>
    <definedName name="QB_ROW_119250" localSheetId="0" hidden="1">'Profit and Loss'!$F$21</definedName>
    <definedName name="QB_ROW_119250" localSheetId="1" hidden="1">'Profit and Loss Prev Yr. comp'!$F$24</definedName>
    <definedName name="QB_ROW_12031" localSheetId="2" hidden="1">'Balance Sheet'!$D$25</definedName>
    <definedName name="QB_ROW_12031" localSheetId="3" hidden="1">'Balance Sheet Prev Yr comp'!$D$26</definedName>
    <definedName name="QB_ROW_121250" localSheetId="0" hidden="1">'Profit and Loss'!$F$32</definedName>
    <definedName name="QB_ROW_121250" localSheetId="1" hidden="1">'Profit and Loss Prev Yr. comp'!$F$41</definedName>
    <definedName name="QB_ROW_12331" localSheetId="2" hidden="1">'Balance Sheet'!$D$27</definedName>
    <definedName name="QB_ROW_12331" localSheetId="3" hidden="1">'Balance Sheet Prev Yr comp'!$D$28</definedName>
    <definedName name="QB_ROW_126250" localSheetId="1" hidden="1">'Profit and Loss Prev Yr. comp'!$F$47</definedName>
    <definedName name="QB_ROW_129250" localSheetId="0" hidden="1">'Profit and Loss'!$F$64</definedName>
    <definedName name="QB_ROW_129250" localSheetId="1" hidden="1">'Profit and Loss Prev Yr. comp'!$F$77</definedName>
    <definedName name="QB_ROW_13050" localSheetId="0" hidden="1">'Profit and Loss'!$F$58</definedName>
    <definedName name="QB_ROW_13050" localSheetId="1" hidden="1">'Profit and Loss Prev Yr. comp'!$F$71</definedName>
    <definedName name="QB_ROW_1311" localSheetId="2" hidden="1">'Balance Sheet'!$B$13</definedName>
    <definedName name="QB_ROW_1311" localSheetId="3" hidden="1">'Balance Sheet Prev Yr comp'!$B$14</definedName>
    <definedName name="QB_ROW_13260" localSheetId="0" hidden="1">'Profit and Loss'!$G$61</definedName>
    <definedName name="QB_ROW_13260" localSheetId="1" hidden="1">'Profit and Loss Prev Yr. comp'!$G$74</definedName>
    <definedName name="QB_ROW_13350" localSheetId="0" hidden="1">'Profit and Loss'!$F$62</definedName>
    <definedName name="QB_ROW_13350" localSheetId="1" hidden="1">'Profit and Loss Prev Yr. comp'!$F$75</definedName>
    <definedName name="QB_ROW_134350" localSheetId="0" hidden="1">'Profit and Loss'!$F$25</definedName>
    <definedName name="QB_ROW_134350" localSheetId="1" hidden="1">'Profit and Loss Prev Yr. comp'!$F$29</definedName>
    <definedName name="QB_ROW_136250" localSheetId="0" hidden="1">'Profit and Loss'!$F$36</definedName>
    <definedName name="QB_ROW_136250" localSheetId="1" hidden="1">'Profit and Loss Prev Yr. comp'!$F$45</definedName>
    <definedName name="QB_ROW_137250" localSheetId="0" hidden="1">'Profit and Loss'!$F$48</definedName>
    <definedName name="QB_ROW_137250" localSheetId="1" hidden="1">'Profit and Loss Prev Yr. comp'!$F$60</definedName>
    <definedName name="QB_ROW_14011" localSheetId="2" hidden="1">'Balance Sheet'!$B$30</definedName>
    <definedName name="QB_ROW_14011" localSheetId="3" hidden="1">'Balance Sheet Prev Yr comp'!$B$31</definedName>
    <definedName name="QB_ROW_14311" localSheetId="2" hidden="1">'Balance Sheet'!$B$33</definedName>
    <definedName name="QB_ROW_14311" localSheetId="3" hidden="1">'Balance Sheet Prev Yr comp'!$B$34</definedName>
    <definedName name="QB_ROW_14350" localSheetId="0" hidden="1">'Profit and Loss'!$F$63</definedName>
    <definedName name="QB_ROW_14350" localSheetId="1" hidden="1">'Profit and Loss Prev Yr. comp'!$F$76</definedName>
    <definedName name="QB_ROW_146250" localSheetId="0" hidden="1">'Profit and Loss'!$F$26</definedName>
    <definedName name="QB_ROW_146250" localSheetId="1" hidden="1">'Profit and Loss Prev Yr. comp'!$F$30</definedName>
    <definedName name="QB_ROW_15040" localSheetId="0" hidden="1">'Profit and Loss'!$E$24</definedName>
    <definedName name="QB_ROW_15040" localSheetId="1" hidden="1">'Profit and Loss Prev Yr. comp'!$E$27</definedName>
    <definedName name="QB_ROW_15340" localSheetId="0" hidden="1">'Profit and Loss'!$E$29</definedName>
    <definedName name="QB_ROW_15340" localSheetId="1" hidden="1">'Profit and Loss Prev Yr. comp'!$E$34</definedName>
    <definedName name="QB_ROW_158250" localSheetId="0" hidden="1">'Profit and Loss'!$F$49</definedName>
    <definedName name="QB_ROW_158250" localSheetId="1" hidden="1">'Profit and Loss Prev Yr. comp'!$F$61</definedName>
    <definedName name="QB_ROW_161230" localSheetId="2" hidden="1">'Balance Sheet'!$D$10</definedName>
    <definedName name="QB_ROW_161230" localSheetId="3" hidden="1">'Balance Sheet Prev Yr comp'!$D$11</definedName>
    <definedName name="QB_ROW_16250" localSheetId="0" hidden="1">'Profit and Loss'!$F$66</definedName>
    <definedName name="QB_ROW_16250" localSheetId="1" hidden="1">'Profit and Loss Prev Yr. comp'!$F$79</definedName>
    <definedName name="QB_ROW_163250" localSheetId="0" hidden="1">'Profit and Loss'!$F$70</definedName>
    <definedName name="QB_ROW_163250" localSheetId="1" hidden="1">'Profit and Loss Prev Yr. comp'!$F$87</definedName>
    <definedName name="QB_ROW_164230" localSheetId="2" hidden="1">'Balance Sheet'!$D$7</definedName>
    <definedName name="QB_ROW_164230" localSheetId="3" hidden="1">'Balance Sheet Prev Yr comp'!$D$8</definedName>
    <definedName name="QB_ROW_166260" localSheetId="1" hidden="1">'Profit and Loss Prev Yr. comp'!$G$82</definedName>
    <definedName name="QB_ROW_168250" localSheetId="0" hidden="1">'Profit and Loss'!$F$81</definedName>
    <definedName name="QB_ROW_168250" localSheetId="1" hidden="1">'Profit and Loss Prev Yr. comp'!$F$100</definedName>
    <definedName name="QB_ROW_17050" localSheetId="1" hidden="1">'Profit and Loss Prev Yr. comp'!$F$81</definedName>
    <definedName name="QB_ROW_171250" localSheetId="0" hidden="1">'Profit and Loss'!$F$79</definedName>
    <definedName name="QB_ROW_171250" localSheetId="1" hidden="1">'Profit and Loss Prev Yr. comp'!$F$98</definedName>
    <definedName name="QB_ROW_17221" localSheetId="2" hidden="1">'Balance Sheet'!$C$32</definedName>
    <definedName name="QB_ROW_17221" localSheetId="3" hidden="1">'Balance Sheet Prev Yr comp'!$C$33</definedName>
    <definedName name="QB_ROW_17231" localSheetId="4" hidden="1">'Stmt of Cash Flows'!$D$3</definedName>
    <definedName name="QB_ROW_17260" localSheetId="1" hidden="1">'Profit and Loss Prev Yr. comp'!$G$83</definedName>
    <definedName name="QB_ROW_17350" localSheetId="0" hidden="1">'Profit and Loss'!$F$68</definedName>
    <definedName name="QB_ROW_17350" localSheetId="1" hidden="1">'Profit and Loss Prev Yr. comp'!$F$84</definedName>
    <definedName name="QB_ROW_175250" localSheetId="1" hidden="1">'Profit and Loss Prev Yr. comp'!$F$39</definedName>
    <definedName name="QB_ROW_176040" localSheetId="0" hidden="1">'Profit and Loss'!$E$12</definedName>
    <definedName name="QB_ROW_176040" localSheetId="1" hidden="1">'Profit and Loss Prev Yr. comp'!$E$15</definedName>
    <definedName name="QB_ROW_176340" localSheetId="0" hidden="1">'Profit and Loss'!$E$15</definedName>
    <definedName name="QB_ROW_176340" localSheetId="1" hidden="1">'Profit and Loss Prev Yr. comp'!$E$18</definedName>
    <definedName name="QB_ROW_177250" localSheetId="1" hidden="1">'Profit and Loss Prev Yr. comp'!$F$70</definedName>
    <definedName name="QB_ROW_180250" localSheetId="0" hidden="1">'Profit and Loss'!$F$65</definedName>
    <definedName name="QB_ROW_180250" localSheetId="1" hidden="1">'Profit and Loss Prev Yr. comp'!$F$78</definedName>
    <definedName name="QB_ROW_182250" localSheetId="0" hidden="1">'Profit and Loss'!$F$37</definedName>
    <definedName name="QB_ROW_182250" localSheetId="1" hidden="1">'Profit and Loss Prev Yr. comp'!$F$46</definedName>
    <definedName name="QB_ROW_18301" localSheetId="0" hidden="1">'Profit and Loss'!$A$108</definedName>
    <definedName name="QB_ROW_18301" localSheetId="1" hidden="1">'Profit and Loss Prev Yr. comp'!$A$130</definedName>
    <definedName name="QB_ROW_186250" localSheetId="0" hidden="1">'Profit and Loss'!$F$28</definedName>
    <definedName name="QB_ROW_186250" localSheetId="1" hidden="1">'Profit and Loss Prev Yr. comp'!$F$32</definedName>
    <definedName name="QB_ROW_189250" localSheetId="0" hidden="1">'Profit and Loss'!$F$54</definedName>
    <definedName name="QB_ROW_189250" localSheetId="1" hidden="1">'Profit and Loss Prev Yr. comp'!$F$66</definedName>
    <definedName name="QB_ROW_19011" localSheetId="0" hidden="1">'Profit and Loss'!$B$2</definedName>
    <definedName name="QB_ROW_19011" localSheetId="1" hidden="1">'Profit and Loss Prev Yr. comp'!$B$3</definedName>
    <definedName name="QB_ROW_19311" localSheetId="0" hidden="1">'Profit and Loss'!$B$94</definedName>
    <definedName name="QB_ROW_19311" localSheetId="1" hidden="1">'Profit and Loss Prev Yr. comp'!$B$116</definedName>
    <definedName name="QB_ROW_193240" localSheetId="4" hidden="1">'Stmt of Cash Flows'!$E$7</definedName>
    <definedName name="QB_ROW_193250" localSheetId="2" hidden="1">'Balance Sheet'!$F$21</definedName>
    <definedName name="QB_ROW_193250" localSheetId="3" hidden="1">'Balance Sheet Prev Yr comp'!$F$22</definedName>
    <definedName name="QB_ROW_195240" localSheetId="2" hidden="1">'Balance Sheet'!$E$26</definedName>
    <definedName name="QB_ROW_195240" localSheetId="3" hidden="1">'Balance Sheet Prev Yr comp'!$E$27</definedName>
    <definedName name="QB_ROW_197250" localSheetId="0" hidden="1">'Profit and Loss'!$F$43</definedName>
    <definedName name="QB_ROW_197250" localSheetId="1" hidden="1">'Profit and Loss Prev Yr. comp'!$F$55</definedName>
    <definedName name="QB_ROW_199250" localSheetId="0" hidden="1">'Profit and Loss'!$F$69</definedName>
    <definedName name="QB_ROW_199250" localSheetId="1" hidden="1">'Profit and Loss Prev Yr. comp'!$F$86</definedName>
    <definedName name="QB_ROW_200040" localSheetId="1" hidden="1">'Profit and Loss Prev Yr. comp'!$E$35</definedName>
    <definedName name="QB_ROW_20031" localSheetId="0" hidden="1">'Profit and Loss'!$D$3</definedName>
    <definedName name="QB_ROW_20031" localSheetId="1" hidden="1">'Profit and Loss Prev Yr. comp'!$D$4</definedName>
    <definedName name="QB_ROW_200340" localSheetId="1" hidden="1">'Profit and Loss Prev Yr. comp'!$E$37</definedName>
    <definedName name="QB_ROW_20040" localSheetId="0" hidden="1">'Profit and Loss'!$E$30</definedName>
    <definedName name="QB_ROW_20040" localSheetId="1" hidden="1">'Profit and Loss Prev Yr. comp'!$E$38</definedName>
    <definedName name="QB_ROW_2021" localSheetId="2" hidden="1">'Balance Sheet'!$C$4</definedName>
    <definedName name="QB_ROW_2021" localSheetId="3" hidden="1">'Balance Sheet Prev Yr comp'!$C$5</definedName>
    <definedName name="QB_ROW_203050" localSheetId="0" hidden="1">'Profit and Loss'!$F$73</definedName>
    <definedName name="QB_ROW_203050" localSheetId="1" hidden="1">'Profit and Loss Prev Yr. comp'!$F$90</definedName>
    <definedName name="QB_ROW_203260" localSheetId="0" hidden="1">'Profit and Loss'!$G$75</definedName>
    <definedName name="QB_ROW_203260" localSheetId="1" hidden="1">'Profit and Loss Prev Yr. comp'!$G$94</definedName>
    <definedName name="QB_ROW_20331" localSheetId="0" hidden="1">'Profit and Loss'!$D$16</definedName>
    <definedName name="QB_ROW_20331" localSheetId="1" hidden="1">'Profit and Loss Prev Yr. comp'!$D$19</definedName>
    <definedName name="QB_ROW_203350" localSheetId="0" hidden="1">'Profit and Loss'!$F$76</definedName>
    <definedName name="QB_ROW_203350" localSheetId="1" hidden="1">'Profit and Loss Prev Yr. comp'!$F$95</definedName>
    <definedName name="QB_ROW_20340" localSheetId="0" hidden="1">'Profit and Loss'!$E$55</definedName>
    <definedName name="QB_ROW_20340" localSheetId="1" hidden="1">'Profit and Loss Prev Yr. comp'!$E$67</definedName>
    <definedName name="QB_ROW_204260" localSheetId="1" hidden="1">'Profit and Loss Prev Yr. comp'!$G$93</definedName>
    <definedName name="QB_ROW_205250" localSheetId="0" hidden="1">'Profit and Loss'!$F$46</definedName>
    <definedName name="QB_ROW_205250" localSheetId="1" hidden="1">'Profit and Loss Prev Yr. comp'!$F$58</definedName>
    <definedName name="QB_ROW_206250" localSheetId="1" hidden="1">'Profit and Loss Prev Yr. comp'!$F$106</definedName>
    <definedName name="QB_ROW_207250" localSheetId="0" hidden="1">'Profit and Loss'!$F$71</definedName>
    <definedName name="QB_ROW_207250" localSheetId="1" hidden="1">'Profit and Loss Prev Yr. comp'!$F$88</definedName>
    <definedName name="QB_ROW_208250" localSheetId="0" hidden="1">'Profit and Loss'!$F$33</definedName>
    <definedName name="QB_ROW_208250" localSheetId="1" hidden="1">'Profit and Loss Prev Yr. comp'!$F$42</definedName>
    <definedName name="QB_ROW_210250" localSheetId="0" hidden="1">'Profit and Loss'!$F$85</definedName>
    <definedName name="QB_ROW_210250" localSheetId="1" hidden="1">'Profit and Loss Prev Yr. comp'!$F$104</definedName>
    <definedName name="QB_ROW_21031" localSheetId="0" hidden="1">'Profit and Loss'!$D$18</definedName>
    <definedName name="QB_ROW_21031" localSheetId="1" hidden="1">'Profit and Loss Prev Yr. comp'!$D$21</definedName>
    <definedName name="QB_ROW_211250" localSheetId="0" hidden="1">'Profit and Loss'!$F$89</definedName>
    <definedName name="QB_ROW_211250" localSheetId="1" hidden="1">'Profit and Loss Prev Yr. comp'!$F$110</definedName>
    <definedName name="QB_ROW_212250" localSheetId="1" hidden="1">'Profit and Loss Prev Yr. comp'!$F$51</definedName>
    <definedName name="QB_ROW_213250" localSheetId="0" hidden="1">'Profit and Loss'!$F$52</definedName>
    <definedName name="QB_ROW_213250" localSheetId="1" hidden="1">'Profit and Loss Prev Yr. comp'!$F$64</definedName>
    <definedName name="QB_ROW_21331" localSheetId="0" hidden="1">'Profit and Loss'!$D$93</definedName>
    <definedName name="QB_ROW_21331" localSheetId="1" hidden="1">'Profit and Loss Prev Yr. comp'!$D$115</definedName>
    <definedName name="QB_ROW_216250" localSheetId="0" hidden="1">'Profit and Loss'!$F$53</definedName>
    <definedName name="QB_ROW_216250" localSheetId="1" hidden="1">'Profit and Loss Prev Yr. comp'!$F$65</definedName>
    <definedName name="QB_ROW_22011" localSheetId="0" hidden="1">'Profit and Loss'!$B$95</definedName>
    <definedName name="QB_ROW_22011" localSheetId="1" hidden="1">'Profit and Loss Prev Yr. comp'!$B$117</definedName>
    <definedName name="QB_ROW_220240" localSheetId="0" hidden="1">'Profit and Loss'!$E$104</definedName>
    <definedName name="QB_ROW_220240" localSheetId="1" hidden="1">'Profit and Loss Prev Yr. comp'!$E$126</definedName>
    <definedName name="QB_ROW_222240" localSheetId="0" hidden="1">'Profit and Loss'!$E$99</definedName>
    <definedName name="QB_ROW_222240" localSheetId="1" hidden="1">'Profit and Loss Prev Yr. comp'!$E$121</definedName>
    <definedName name="QB_ROW_22311" localSheetId="0" hidden="1">'Profit and Loss'!$B$107</definedName>
    <definedName name="QB_ROW_22311" localSheetId="1" hidden="1">'Profit and Loss Prev Yr. comp'!$B$129</definedName>
    <definedName name="QB_ROW_223250" localSheetId="0" hidden="1">'Profit and Loss'!$F$80</definedName>
    <definedName name="QB_ROW_223250" localSheetId="1" hidden="1">'Profit and Loss Prev Yr. comp'!$F$99</definedName>
    <definedName name="QB_ROW_225250" localSheetId="0" hidden="1">'Profit and Loss'!$F$13</definedName>
    <definedName name="QB_ROW_225250" localSheetId="1" hidden="1">'Profit and Loss Prev Yr. comp'!$F$16</definedName>
    <definedName name="QB_ROW_228250" localSheetId="1" hidden="1">'Profit and Loss Prev Yr. comp'!$F$52</definedName>
    <definedName name="QB_ROW_23021" localSheetId="0" hidden="1">'Profit and Loss'!$C$96</definedName>
    <definedName name="QB_ROW_23021" localSheetId="1" hidden="1">'Profit and Loss Prev Yr. comp'!$C$118</definedName>
    <definedName name="QB_ROW_2321" localSheetId="2" hidden="1">'Balance Sheet'!$C$8</definedName>
    <definedName name="QB_ROW_2321" localSheetId="3" hidden="1">'Balance Sheet Prev Yr comp'!$C$9</definedName>
    <definedName name="QB_ROW_232250" localSheetId="1" hidden="1">'Profit and Loss Prev Yr. comp'!$F$36</definedName>
    <definedName name="QB_ROW_23321" localSheetId="0" hidden="1">'Profit and Loss'!$C$101</definedName>
    <definedName name="QB_ROW_23321" localSheetId="1" hidden="1">'Profit and Loss Prev Yr. comp'!$C$123</definedName>
    <definedName name="QB_ROW_233260" localSheetId="1" hidden="1">'Profit and Loss Prev Yr. comp'!$G$92</definedName>
    <definedName name="QB_ROW_236250" localSheetId="0" hidden="1">'Profit and Loss'!$F$42</definedName>
    <definedName name="QB_ROW_236250" localSheetId="1" hidden="1">'Profit and Loss Prev Yr. comp'!$F$54</definedName>
    <definedName name="QB_ROW_237250" localSheetId="0" hidden="1">'Profit and Loss'!$F$91</definedName>
    <definedName name="QB_ROW_237250" localSheetId="1" hidden="1">'Profit and Loss Prev Yr. comp'!$F$113</definedName>
    <definedName name="QB_ROW_238250" localSheetId="0" hidden="1">'Profit and Loss'!$F$14</definedName>
    <definedName name="QB_ROW_238250" localSheetId="1" hidden="1">'Profit and Loss Prev Yr. comp'!$F$17</definedName>
    <definedName name="QB_ROW_239250" localSheetId="1" hidden="1">'Profit and Loss Prev Yr. comp'!$F$111</definedName>
    <definedName name="QB_ROW_24021" localSheetId="0" hidden="1">'Profit and Loss'!$C$102</definedName>
    <definedName name="QB_ROW_24021" localSheetId="1" hidden="1">'Profit and Loss Prev Yr. comp'!$C$124</definedName>
    <definedName name="QB_ROW_24220" localSheetId="2" hidden="1">'Balance Sheet'!$C$31</definedName>
    <definedName name="QB_ROW_24220" localSheetId="3" hidden="1">'Balance Sheet Prev Yr comp'!$C$32</definedName>
    <definedName name="QB_ROW_242250" localSheetId="0" hidden="1">'Profit and Loss'!$F$86</definedName>
    <definedName name="QB_ROW_242250" localSheetId="1" hidden="1">'Profit and Loss Prev Yr. comp'!$F$105</definedName>
    <definedName name="QB_ROW_24321" localSheetId="0" hidden="1">'Profit and Loss'!$C$106</definedName>
    <definedName name="QB_ROW_24321" localSheetId="1" hidden="1">'Profit and Loss Prev Yr. comp'!$C$128</definedName>
    <definedName name="QB_ROW_243260" localSheetId="0" hidden="1">'Profit and Loss'!$G$59</definedName>
    <definedName name="QB_ROW_243260" localSheetId="1" hidden="1">'Profit and Loss Prev Yr. comp'!$G$72</definedName>
    <definedName name="QB_ROW_244250" localSheetId="0" hidden="1">'Profit and Loss'!$F$72</definedName>
    <definedName name="QB_ROW_244250" localSheetId="1" hidden="1">'Profit and Loss Prev Yr. comp'!$F$89</definedName>
    <definedName name="QB_ROW_245250" localSheetId="0" hidden="1">'Profit and Loss'!$F$87</definedName>
    <definedName name="QB_ROW_245250" localSheetId="1" hidden="1">'Profit and Loss Prev Yr. comp'!$F$108</definedName>
    <definedName name="QB_ROW_246250" localSheetId="1" hidden="1">'Profit and Loss Prev Yr. comp'!$F$107</definedName>
    <definedName name="QB_ROW_247250" localSheetId="0" hidden="1">'Profit and Loss'!$F$50</definedName>
    <definedName name="QB_ROW_247250" localSheetId="1" hidden="1">'Profit and Loss Prev Yr. comp'!$F$62</definedName>
    <definedName name="QB_ROW_249230" localSheetId="2" hidden="1">'Balance Sheet'!$D$6</definedName>
    <definedName name="QB_ROW_249230" localSheetId="3" hidden="1">'Balance Sheet Prev Yr comp'!$D$7</definedName>
    <definedName name="QB_ROW_250260" localSheetId="0" hidden="1">'Profit and Loss'!$G$74</definedName>
    <definedName name="QB_ROW_250260" localSheetId="1" hidden="1">'Profit and Loss Prev Yr. comp'!$G$91</definedName>
    <definedName name="QB_ROW_251260" localSheetId="0" hidden="1">'Profit and Loss'!$G$60</definedName>
    <definedName name="QB_ROW_251260" localSheetId="1" hidden="1">'Profit and Loss Prev Yr. comp'!$G$73</definedName>
    <definedName name="QB_ROW_252250" localSheetId="0" hidden="1">'Profit and Loss'!$F$45</definedName>
    <definedName name="QB_ROW_252250" localSheetId="1" hidden="1">'Profit and Loss Prev Yr. comp'!$F$57</definedName>
    <definedName name="QB_ROW_26230" localSheetId="0" hidden="1">'Profit and Loss'!$D$97</definedName>
    <definedName name="QB_ROW_26230" localSheetId="1" hidden="1">'Profit and Loss Prev Yr. comp'!$D$119</definedName>
    <definedName name="QB_ROW_29250" localSheetId="0" hidden="1">'Profit and Loss'!$F$57</definedName>
    <definedName name="QB_ROW_29250" localSheetId="1" hidden="1">'Profit and Loss Prev Yr. comp'!$F$69</definedName>
    <definedName name="QB_ROW_2969210" localSheetId="5" hidden="1">AR!$B$2</definedName>
    <definedName name="QB_ROW_301" localSheetId="2" hidden="1">'Balance Sheet'!$A$14</definedName>
    <definedName name="QB_ROW_301" localSheetId="3" hidden="1">'Balance Sheet Prev Yr comp'!$A$15</definedName>
    <definedName name="QB_ROW_31301" localSheetId="5" hidden="1">AR!$A$10</definedName>
    <definedName name="QB_ROW_4021" localSheetId="2" hidden="1">'Balance Sheet'!$C$9</definedName>
    <definedName name="QB_ROW_4021" localSheetId="3" hidden="1">'Balance Sheet Prev Yr comp'!$C$10</definedName>
    <definedName name="QB_ROW_42250" localSheetId="0" hidden="1">'Profit and Loss'!$F$67</definedName>
    <definedName name="QB_ROW_42250" localSheetId="1" hidden="1">'Profit and Loss Prev Yr. comp'!$F$80</definedName>
    <definedName name="QB_ROW_4321" localSheetId="2" hidden="1">'Balance Sheet'!$C$12</definedName>
    <definedName name="QB_ROW_4321" localSheetId="3" hidden="1">'Balance Sheet Prev Yr comp'!$C$13</definedName>
    <definedName name="QB_ROW_4333210" localSheetId="5" hidden="1">AR!$B$7</definedName>
    <definedName name="QB_ROW_4487210" localSheetId="5" hidden="1">AR!$B$5</definedName>
    <definedName name="QB_ROW_4500210" localSheetId="5" hidden="1">AR!$B$6</definedName>
    <definedName name="QB_ROW_4703210" localSheetId="5" hidden="1">AR!$B$4</definedName>
    <definedName name="QB_ROW_501021" localSheetId="4" hidden="1">'Stmt of Cash Flows'!$C$2</definedName>
    <definedName name="QB_ROW_501321" localSheetId="4" hidden="1">'Stmt of Cash Flows'!$C$8</definedName>
    <definedName name="QB_ROW_50250" localSheetId="0" hidden="1">'Profit and Loss'!$F$27</definedName>
    <definedName name="QB_ROW_50250" localSheetId="1" hidden="1">'Profit and Loss Prev Yr. comp'!$F$31</definedName>
    <definedName name="QB_ROW_504031" localSheetId="4" hidden="1">'Stmt of Cash Flows'!$D$4</definedName>
    <definedName name="QB_ROW_505031" localSheetId="4" hidden="1">'Stmt of Cash Flows'!$D$5</definedName>
    <definedName name="QB_ROW_511301" localSheetId="4" hidden="1">'Stmt of Cash Flows'!$A$11</definedName>
    <definedName name="QB_ROW_512311" localSheetId="4" hidden="1">'Stmt of Cash Flows'!$B$9</definedName>
    <definedName name="QB_ROW_513211" localSheetId="4" hidden="1">'Stmt of Cash Flows'!$B$10</definedName>
    <definedName name="QB_ROW_5527210" localSheetId="5" hidden="1">AR!$B$9</definedName>
    <definedName name="QB_ROW_5644210" localSheetId="5" hidden="1">AR!$B$8</definedName>
    <definedName name="QB_ROW_5649210" localSheetId="5" hidden="1">AR!$B$3</definedName>
    <definedName name="QB_ROW_58040" localSheetId="0" hidden="1">'Profit and Loss'!$E$78</definedName>
    <definedName name="QB_ROW_58040" localSheetId="1" hidden="1">'Profit and Loss Prev Yr. comp'!$E$97</definedName>
    <definedName name="QB_ROW_58250" localSheetId="0" hidden="1">'Profit and Loss'!$F$82</definedName>
    <definedName name="QB_ROW_58250" localSheetId="1" hidden="1">'Profit and Loss Prev Yr. comp'!$F$101</definedName>
    <definedName name="QB_ROW_58340" localSheetId="0" hidden="1">'Profit and Loss'!$E$83</definedName>
    <definedName name="QB_ROW_58340" localSheetId="1" hidden="1">'Profit and Loss Prev Yr. comp'!$E$102</definedName>
    <definedName name="QB_ROW_61240" localSheetId="4" hidden="1">'Stmt of Cash Flows'!$E$6</definedName>
    <definedName name="QB_ROW_62230" localSheetId="2" hidden="1">'Balance Sheet'!$D$11</definedName>
    <definedName name="QB_ROW_62230" localSheetId="3" hidden="1">'Balance Sheet Prev Yr comp'!$D$12</definedName>
    <definedName name="QB_ROW_6250" localSheetId="0" hidden="1">'Profit and Loss'!$F$10</definedName>
    <definedName name="QB_ROW_6250" localSheetId="1" hidden="1">'Profit and Loss Prev Yr. comp'!$F$12</definedName>
    <definedName name="QB_ROW_64040" localSheetId="0" hidden="1">'Profit and Loss'!$E$4</definedName>
    <definedName name="QB_ROW_64040" localSheetId="1" hidden="1">'Profit and Loss Prev Yr. comp'!$E$5</definedName>
    <definedName name="QB_ROW_64340" localSheetId="0" hidden="1">'Profit and Loss'!$E$7</definedName>
    <definedName name="QB_ROW_64340" localSheetId="1" hidden="1">'Profit and Loss Prev Yr. comp'!$E$9</definedName>
    <definedName name="QB_ROW_66250" localSheetId="1" hidden="1">'Profit and Loss Prev Yr. comp'!$F$85</definedName>
    <definedName name="QB_ROW_68250" localSheetId="0" hidden="1">'Profit and Loss'!$F$88</definedName>
    <definedName name="QB_ROW_68250" localSheetId="1" hidden="1">'Profit and Loss Prev Yr. comp'!$F$109</definedName>
    <definedName name="QB_ROW_7001" localSheetId="2" hidden="1">'Balance Sheet'!$A$15</definedName>
    <definedName name="QB_ROW_7001" localSheetId="3" hidden="1">'Balance Sheet Prev Yr comp'!$A$16</definedName>
    <definedName name="QB_ROW_71230" localSheetId="2" hidden="1">'Balance Sheet'!$D$5</definedName>
    <definedName name="QB_ROW_71230" localSheetId="3" hidden="1">'Balance Sheet Prev Yr comp'!$D$6</definedName>
    <definedName name="QB_ROW_7301" localSheetId="2" hidden="1">'Balance Sheet'!$A$34</definedName>
    <definedName name="QB_ROW_7301" localSheetId="3" hidden="1">'Balance Sheet Prev Yr comp'!$A$35</definedName>
    <definedName name="QB_ROW_74250" localSheetId="0" hidden="1">'Profit and Loss'!$F$5</definedName>
    <definedName name="QB_ROW_74250" localSheetId="1" hidden="1">'Profit and Loss Prev Yr. comp'!$F$6</definedName>
    <definedName name="QB_ROW_75250" localSheetId="0" hidden="1">'Profit and Loss'!$F$6</definedName>
    <definedName name="QB_ROW_75250" localSheetId="1" hidden="1">'Profit and Loss Prev Yr. comp'!$F$8</definedName>
    <definedName name="QB_ROW_76250" localSheetId="1" hidden="1">'Profit and Loss Prev Yr. comp'!$F$7</definedName>
    <definedName name="QB_ROW_77250" localSheetId="0" hidden="1">'Profit and Loss'!$F$38</definedName>
    <definedName name="QB_ROW_77250" localSheetId="1" hidden="1">'Profit and Loss Prev Yr. comp'!$F$48</definedName>
    <definedName name="QB_ROW_78250" localSheetId="0" hidden="1">'Profit and Loss'!$F$31</definedName>
    <definedName name="QB_ROW_78250" localSheetId="1" hidden="1">'Profit and Loss Prev Yr. comp'!$F$40</definedName>
    <definedName name="QB_ROW_79250" localSheetId="0" hidden="1">'Profit and Loss'!$F$47</definedName>
    <definedName name="QB_ROW_79250" localSheetId="1" hidden="1">'Profit and Loss Prev Yr. comp'!$F$59</definedName>
    <definedName name="QB_ROW_8011" localSheetId="2" hidden="1">'Balance Sheet'!$B$16</definedName>
    <definedName name="QB_ROW_8011" localSheetId="3" hidden="1">'Balance Sheet Prev Yr comp'!$B$17</definedName>
    <definedName name="QB_ROW_80250" localSheetId="0" hidden="1">'Profit and Loss'!$F$39</definedName>
    <definedName name="QB_ROW_80250" localSheetId="1" hidden="1">'Profit and Loss Prev Yr. comp'!$F$49</definedName>
    <definedName name="QB_ROW_81250" localSheetId="0" hidden="1">'Profit and Loss'!$F$44</definedName>
    <definedName name="QB_ROW_81250" localSheetId="1" hidden="1">'Profit and Loss Prev Yr. comp'!$F$56</definedName>
    <definedName name="QB_ROW_82250" localSheetId="0" hidden="1">'Profit and Loss'!$F$41</definedName>
    <definedName name="QB_ROW_82250" localSheetId="1" hidden="1">'Profit and Loss Prev Yr. comp'!$F$53</definedName>
    <definedName name="QB_ROW_8311" localSheetId="2" hidden="1">'Balance Sheet'!$B$29</definedName>
    <definedName name="QB_ROW_8311" localSheetId="3" hidden="1">'Balance Sheet Prev Yr comp'!$B$30</definedName>
    <definedName name="QB_ROW_83250" localSheetId="0" hidden="1">'Profit and Loss'!$F$35</definedName>
    <definedName name="QB_ROW_83250" localSheetId="1" hidden="1">'Profit and Loss Prev Yr. comp'!$F$44</definedName>
    <definedName name="QB_ROW_84250" localSheetId="0" hidden="1">'Profit and Loss'!$F$51</definedName>
    <definedName name="QB_ROW_84250" localSheetId="1" hidden="1">'Profit and Loss Prev Yr. comp'!$F$63</definedName>
    <definedName name="QB_ROW_85250" localSheetId="0" hidden="1">'Profit and Loss'!$F$40</definedName>
    <definedName name="QB_ROW_85250" localSheetId="1" hidden="1">'Profit and Loss Prev Yr. comp'!$F$50</definedName>
    <definedName name="QB_ROW_86321" localSheetId="0" hidden="1">'Profit and Loss'!$C$17</definedName>
    <definedName name="QB_ROW_86321" localSheetId="1" hidden="1">'Profit and Loss Prev Yr. comp'!$C$20</definedName>
    <definedName name="QB_ROW_87030" localSheetId="0" hidden="1">'Profit and Loss'!$D$103</definedName>
    <definedName name="QB_ROW_87030" localSheetId="1" hidden="1">'Profit and Loss Prev Yr. comp'!$D$125</definedName>
    <definedName name="QB_ROW_87330" localSheetId="0" hidden="1">'Profit and Loss'!$D$105</definedName>
    <definedName name="QB_ROW_87330" localSheetId="1" hidden="1">'Profit and Loss Prev Yr. comp'!$D$127</definedName>
    <definedName name="QB_ROW_89250" localSheetId="0" hidden="1">'Profit and Loss'!$F$9</definedName>
    <definedName name="QB_ROW_89250" localSheetId="1" hidden="1">'Profit and Loss Prev Yr. comp'!$F$11</definedName>
    <definedName name="QB_ROW_9021" localSheetId="2" hidden="1">'Balance Sheet'!$C$17</definedName>
    <definedName name="QB_ROW_9021" localSheetId="3" hidden="1">'Balance Sheet Prev Yr comp'!$C$18</definedName>
    <definedName name="QB_ROW_91250" localSheetId="1" hidden="1">'Profit and Loss Prev Yr. comp'!$F$33</definedName>
    <definedName name="QB_ROW_9240" localSheetId="1" hidden="1">'Profit and Loss Prev Yr. comp'!$E$14</definedName>
    <definedName name="QB_ROW_9321" localSheetId="2" hidden="1">'Balance Sheet'!$C$28</definedName>
    <definedName name="QB_ROW_9321" localSheetId="3" hidden="1">'Balance Sheet Prev Yr comp'!$C$29</definedName>
    <definedName name="QB_ROW_94030" localSheetId="0" hidden="1">'Profit and Loss'!$D$98</definedName>
    <definedName name="QB_ROW_94030" localSheetId="1" hidden="1">'Profit and Loss Prev Yr. comp'!$D$120</definedName>
    <definedName name="QB_ROW_94330" localSheetId="0" hidden="1">'Profit and Loss'!$D$100</definedName>
    <definedName name="QB_ROW_94330" localSheetId="1" hidden="1">'Profit and Loss Prev Yr. comp'!$D$122</definedName>
    <definedName name="QB_ROW_98040" localSheetId="2" hidden="1">'Balance Sheet'!$E$19</definedName>
    <definedName name="QB_ROW_98040" localSheetId="3" hidden="1">'Balance Sheet Prev Yr comp'!$E$20</definedName>
    <definedName name="QB_ROW_98340" localSheetId="2" hidden="1">'Balance Sheet'!$E$23</definedName>
    <definedName name="QB_ROW_98340" localSheetId="3" hidden="1">'Balance Sheet Prev Yr comp'!$E$24</definedName>
    <definedName name="QB_ROW_99250" localSheetId="2" hidden="1">'Balance Sheet'!$F$20</definedName>
    <definedName name="QB_ROW_99250" localSheetId="3" hidden="1">'Balance Sheet Prev Yr comp'!$F$21</definedName>
    <definedName name="QBCANSUPPORTUPDATE" localSheetId="5">TRUE</definedName>
    <definedName name="QBCANSUPPORTUPDATE" localSheetId="2">TRUE</definedName>
    <definedName name="QBCANSUPPORTUPDATE" localSheetId="3">TRUE</definedName>
    <definedName name="QBCANSUPPORTUPDATE" localSheetId="0">TRUE</definedName>
    <definedName name="QBCANSUPPORTUPDATE" localSheetId="1">TRUE</definedName>
    <definedName name="QBCANSUPPORTUPDATE" localSheetId="4">TRUE</definedName>
    <definedName name="QBCOMPANYFILENAME" localSheetId="5">"\\psf\Home\Documents\My SOS Restores\C\Users\annav\Desktop\AgileAlliance\AgileAlliance.QBW"</definedName>
    <definedName name="QBCOMPANYFILENAME" localSheetId="2">"\\psf\Home\Documents\My SOS Restores\C\Users\annav\Desktop\AgileAlliance\AgileAlliance.QBW"</definedName>
    <definedName name="QBCOMPANYFILENAME" localSheetId="3">"\\psf\Home\Documents\My SOS Restores\C\Users\annav\Desktop\AgileAlliance\AgileAlliance.QBW"</definedName>
    <definedName name="QBCOMPANYFILENAME" localSheetId="0">"\\psf\Home\Documents\My SOS Restores\C\Users\annav\Desktop\AgileAlliance\AgileAlliance.QBW"</definedName>
    <definedName name="QBCOMPANYFILENAME" localSheetId="1">"\\psf\Home\Documents\My SOS Restores\C\Users\annav\Desktop\AgileAlliance\AgileAlliance.QBW"</definedName>
    <definedName name="QBCOMPANYFILENAME" localSheetId="4">"\\psf\Home\Documents\My SOS Restores\C\Users\annav\Desktop\AgileAlliance\AgileAlliance.QBW"</definedName>
    <definedName name="QBENDDATE" localSheetId="5">20180630</definedName>
    <definedName name="QBENDDATE" localSheetId="2">20180630</definedName>
    <definedName name="QBENDDATE" localSheetId="3">20180630</definedName>
    <definedName name="QBENDDATE" localSheetId="0">20180630</definedName>
    <definedName name="QBENDDATE" localSheetId="1">20180630</definedName>
    <definedName name="QBENDDATE" localSheetId="4">20180630</definedName>
    <definedName name="QBHEADERSONSCREEN" localSheetId="5">FALSE</definedName>
    <definedName name="QBHEADERSONSCREEN" localSheetId="2">FALSE</definedName>
    <definedName name="QBHEADERSONSCREEN" localSheetId="3">FALSE</definedName>
    <definedName name="QBHEADERSONSCREEN" localSheetId="0">FALSE</definedName>
    <definedName name="QBHEADERSONSCREEN" localSheetId="1">FALSE</definedName>
    <definedName name="QBHEADERSONSCREEN" localSheetId="4">FALSE</definedName>
    <definedName name="QBMETADATASIZE" localSheetId="5">5902</definedName>
    <definedName name="QBMETADATASIZE" localSheetId="2">5892</definedName>
    <definedName name="QBMETADATASIZE" localSheetId="3">5892</definedName>
    <definedName name="QBMETADATASIZE" localSheetId="0">5892</definedName>
    <definedName name="QBMETADATASIZE" localSheetId="1">5892</definedName>
    <definedName name="QBMETADATASIZE" localSheetId="4">5892</definedName>
    <definedName name="QBPRESERVECOLOR" localSheetId="5">TRUE</definedName>
    <definedName name="QBPRESERVECOLOR" localSheetId="2">TRUE</definedName>
    <definedName name="QBPRESERVECOLOR" localSheetId="3">TRUE</definedName>
    <definedName name="QBPRESERVECOLOR" localSheetId="0">TRUE</definedName>
    <definedName name="QBPRESERVECOLOR" localSheetId="1">TRUE</definedName>
    <definedName name="QBPRESERVECOLOR" localSheetId="4">TRUE</definedName>
    <definedName name="QBPRESERVEFONT" localSheetId="5">TRUE</definedName>
    <definedName name="QBPRESERVEFONT" localSheetId="2">TRUE</definedName>
    <definedName name="QBPRESERVEFONT" localSheetId="3">TRUE</definedName>
    <definedName name="QBPRESERVEFONT" localSheetId="0">TRUE</definedName>
    <definedName name="QBPRESERVEFONT" localSheetId="1">TRUE</definedName>
    <definedName name="QBPRESERVEFONT" localSheetId="4">TRUE</definedName>
    <definedName name="QBPRESERVEROWHEIGHT" localSheetId="5">TRUE</definedName>
    <definedName name="QBPRESERVEROWHEIGHT" localSheetId="2">TRUE</definedName>
    <definedName name="QBPRESERVEROWHEIGHT" localSheetId="3">TRUE</definedName>
    <definedName name="QBPRESERVEROWHEIGHT" localSheetId="0">TRUE</definedName>
    <definedName name="QBPRESERVEROWHEIGHT" localSheetId="1">TRUE</definedName>
    <definedName name="QBPRESERVEROWHEIGHT" localSheetId="4">TRUE</definedName>
    <definedName name="QBPRESERVESPACE" localSheetId="5">TRUE</definedName>
    <definedName name="QBPRESERVESPACE" localSheetId="2">TRUE</definedName>
    <definedName name="QBPRESERVESPACE" localSheetId="3">TRUE</definedName>
    <definedName name="QBPRESERVESPACE" localSheetId="0">TRUE</definedName>
    <definedName name="QBPRESERVESPACE" localSheetId="1">TRUE</definedName>
    <definedName name="QBPRESERVESPACE" localSheetId="4">TRUE</definedName>
    <definedName name="QBREPORTCOLAXIS" localSheetId="5">35</definedName>
    <definedName name="QBREPORTCOLAXIS" localSheetId="2">0</definedName>
    <definedName name="QBREPORTCOLAXIS" localSheetId="3">0</definedName>
    <definedName name="QBREPORTCOLAXIS" localSheetId="0">0</definedName>
    <definedName name="QBREPORTCOLAXIS" localSheetId="1">0</definedName>
    <definedName name="QBREPORTCOLAXIS" localSheetId="4">0</definedName>
    <definedName name="QBREPORTCOMPANYID" localSheetId="5">"66a298e18cf34808b1c198e995be9bbf"</definedName>
    <definedName name="QBREPORTCOMPANYID" localSheetId="2">"66a298e18cf34808b1c198e995be9bbf"</definedName>
    <definedName name="QBREPORTCOMPANYID" localSheetId="3">"66a298e18cf34808b1c198e995be9bbf"</definedName>
    <definedName name="QBREPORTCOMPANYID" localSheetId="0">"66a298e18cf34808b1c198e995be9bbf"</definedName>
    <definedName name="QBREPORTCOMPANYID" localSheetId="1">"66a298e18cf34808b1c198e995be9bbf"</definedName>
    <definedName name="QBREPORTCOMPANYID" localSheetId="4">"66a298e18cf34808b1c198e995be9bbf"</definedName>
    <definedName name="QBREPORTCOMPARECOL_ANNUALBUDGET" localSheetId="5">FALSE</definedName>
    <definedName name="QBREPORTCOMPARECOL_ANNUALBUDGET" localSheetId="2">FALSE</definedName>
    <definedName name="QBREPORTCOMPARECOL_ANNUALBUDGET" localSheetId="3">FALSE</definedName>
    <definedName name="QBREPORTCOMPARECOL_ANNUALBUDGET" localSheetId="0">FALSE</definedName>
    <definedName name="QBREPORTCOMPARECOL_ANNUALBUDGET" localSheetId="1">FALSE</definedName>
    <definedName name="QBREPORTCOMPARECOL_ANNUALBUDGET" localSheetId="4">FALSE</definedName>
    <definedName name="QBREPORTCOMPARECOL_AVGCOGS" localSheetId="5">FALSE</definedName>
    <definedName name="QBREPORTCOMPARECOL_AVGCOGS" localSheetId="2">FALSE</definedName>
    <definedName name="QBREPORTCOMPARECOL_AVGCOGS" localSheetId="3">FALSE</definedName>
    <definedName name="QBREPORTCOMPARECOL_AVGCOGS" localSheetId="0">FALSE</definedName>
    <definedName name="QBREPORTCOMPARECOL_AVGCOGS" localSheetId="1">FALSE</definedName>
    <definedName name="QBREPORTCOMPARECOL_AVGCOGS" localSheetId="4">FALSE</definedName>
    <definedName name="QBREPORTCOMPARECOL_AVGPRICE" localSheetId="5">FALSE</definedName>
    <definedName name="QBREPORTCOMPARECOL_AVGPRICE" localSheetId="2">FALSE</definedName>
    <definedName name="QBREPORTCOMPARECOL_AVGPRICE" localSheetId="3">FALSE</definedName>
    <definedName name="QBREPORTCOMPARECOL_AVGPRICE" localSheetId="0">FALSE</definedName>
    <definedName name="QBREPORTCOMPARECOL_AVGPRICE" localSheetId="1">FALSE</definedName>
    <definedName name="QBREPORTCOMPARECOL_AVGPRICE" localSheetId="4">FALSE</definedName>
    <definedName name="QBREPORTCOMPARECOL_BUDDIFF" localSheetId="5">FALSE</definedName>
    <definedName name="QBREPORTCOMPARECOL_BUDDIFF" localSheetId="2">FALSE</definedName>
    <definedName name="QBREPORTCOMPARECOL_BUDDIFF" localSheetId="3">FALSE</definedName>
    <definedName name="QBREPORTCOMPARECOL_BUDDIFF" localSheetId="0">FALSE</definedName>
    <definedName name="QBREPORTCOMPARECOL_BUDDIFF" localSheetId="1">FALSE</definedName>
    <definedName name="QBREPORTCOMPARECOL_BUDDIFF" localSheetId="4">FALSE</definedName>
    <definedName name="QBREPORTCOMPARECOL_BUDGET" localSheetId="5">FALSE</definedName>
    <definedName name="QBREPORTCOMPARECOL_BUDGET" localSheetId="2">FALSE</definedName>
    <definedName name="QBREPORTCOMPARECOL_BUDGET" localSheetId="3">FALSE</definedName>
    <definedName name="QBREPORTCOMPARECOL_BUDGET" localSheetId="0">FALSE</definedName>
    <definedName name="QBREPORTCOMPARECOL_BUDGET" localSheetId="1">FALSE</definedName>
    <definedName name="QBREPORTCOMPARECOL_BUDGET" localSheetId="4">FALSE</definedName>
    <definedName name="QBREPORTCOMPARECOL_BUDPCT" localSheetId="5">FALSE</definedName>
    <definedName name="QBREPORTCOMPARECOL_BUDPCT" localSheetId="2">FALSE</definedName>
    <definedName name="QBREPORTCOMPARECOL_BUDPCT" localSheetId="3">FALSE</definedName>
    <definedName name="QBREPORTCOMPARECOL_BUDPCT" localSheetId="0">FALSE</definedName>
    <definedName name="QBREPORTCOMPARECOL_BUDPCT" localSheetId="1">FALSE</definedName>
    <definedName name="QBREPORTCOMPARECOL_BUDPCT" localSheetId="4">FALSE</definedName>
    <definedName name="QBREPORTCOMPARECOL_COGS" localSheetId="5">FALSE</definedName>
    <definedName name="QBREPORTCOMPARECOL_COGS" localSheetId="2">FALSE</definedName>
    <definedName name="QBREPORTCOMPARECOL_COGS" localSheetId="3">FALSE</definedName>
    <definedName name="QBREPORTCOMPARECOL_COGS" localSheetId="0">FALSE</definedName>
    <definedName name="QBREPORTCOMPARECOL_COGS" localSheetId="1">FALSE</definedName>
    <definedName name="QBREPORTCOMPARECOL_COGS" localSheetId="4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4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4">FALSE</definedName>
    <definedName name="QBREPORTCOMPARECOL_FORECAST" localSheetId="5">FALSE</definedName>
    <definedName name="QBREPORTCOMPARECOL_FORECAST" localSheetId="2">FALSE</definedName>
    <definedName name="QBREPORTCOMPARECOL_FORECAST" localSheetId="3">FALSE</definedName>
    <definedName name="QBREPORTCOMPARECOL_FORECAST" localSheetId="0">FALSE</definedName>
    <definedName name="QBREPORTCOMPARECOL_FORECAST" localSheetId="1">FALSE</definedName>
    <definedName name="QBREPORTCOMPARECOL_FORECAST" localSheetId="4">FALSE</definedName>
    <definedName name="QBREPORTCOMPARECOL_GROSSMARGIN" localSheetId="5">FALSE</definedName>
    <definedName name="QBREPORTCOMPARECOL_GROSSMARGIN" localSheetId="2">FALSE</definedName>
    <definedName name="QBREPORTCOMPARECOL_GROSSMARGIN" localSheetId="3">FALSE</definedName>
    <definedName name="QBREPORTCOMPARECOL_GROSSMARGIN" localSheetId="0">FALSE</definedName>
    <definedName name="QBREPORTCOMPARECOL_GROSSMARGIN" localSheetId="1">FALSE</definedName>
    <definedName name="QBREPORTCOMPARECOL_GROSSMARGIN" localSheetId="4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4">FALSE</definedName>
    <definedName name="QBREPORTCOMPARECOL_HOURS" localSheetId="5">FALSE</definedName>
    <definedName name="QBREPORTCOMPARECOL_HOURS" localSheetId="2">FALSE</definedName>
    <definedName name="QBREPORTCOMPARECOL_HOURS" localSheetId="3">FALSE</definedName>
    <definedName name="QBREPORTCOMPARECOL_HOURS" localSheetId="0">FALSE</definedName>
    <definedName name="QBREPORTCOMPARECOL_HOURS" localSheetId="1">FALSE</definedName>
    <definedName name="QBREPORTCOMPARECOL_HOURS" localSheetId="4">FALSE</definedName>
    <definedName name="QBREPORTCOMPARECOL_PCTCOL" localSheetId="5">FALSE</definedName>
    <definedName name="QBREPORTCOMPARECOL_PCTCOL" localSheetId="2">FALSE</definedName>
    <definedName name="QBREPORTCOMPARECOL_PCTCOL" localSheetId="3">FALSE</definedName>
    <definedName name="QBREPORTCOMPARECOL_PCTCOL" localSheetId="0">FALSE</definedName>
    <definedName name="QBREPORTCOMPARECOL_PCTCOL" localSheetId="1">FALSE</definedName>
    <definedName name="QBREPORTCOMPARECOL_PCTCOL" localSheetId="4">FALSE</definedName>
    <definedName name="QBREPORTCOMPARECOL_PCTEXPENSE" localSheetId="5">FALSE</definedName>
    <definedName name="QBREPORTCOMPARECOL_PCTEXPENSE" localSheetId="2">FALSE</definedName>
    <definedName name="QBREPORTCOMPARECOL_PCTEXPENSE" localSheetId="3">FALSE</definedName>
    <definedName name="QBREPORTCOMPARECOL_PCTEXPENSE" localSheetId="0">FALSE</definedName>
    <definedName name="QBREPORTCOMPARECOL_PCTEXPENSE" localSheetId="1">FALSE</definedName>
    <definedName name="QBREPORTCOMPARECOL_PCTEXPENSE" localSheetId="4">FALSE</definedName>
    <definedName name="QBREPORTCOMPARECOL_PCTINCOME" localSheetId="5">FALSE</definedName>
    <definedName name="QBREPORTCOMPARECOL_PCTINCOME" localSheetId="2">FALSE</definedName>
    <definedName name="QBREPORTCOMPARECOL_PCTINCOME" localSheetId="3">FALSE</definedName>
    <definedName name="QBREPORTCOMPARECOL_PCTINCOME" localSheetId="0">FALSE</definedName>
    <definedName name="QBREPORTCOMPARECOL_PCTINCOME" localSheetId="1">FALSE</definedName>
    <definedName name="QBREPORTCOMPARECOL_PCTINCOME" localSheetId="4">FALSE</definedName>
    <definedName name="QBREPORTCOMPARECOL_PCTOFSALES" localSheetId="5">FALSE</definedName>
    <definedName name="QBREPORTCOMPARECOL_PCTOFSALES" localSheetId="2">FALSE</definedName>
    <definedName name="QBREPORTCOMPARECOL_PCTOFSALES" localSheetId="3">FALSE</definedName>
    <definedName name="QBREPORTCOMPARECOL_PCTOFSALES" localSheetId="0">FALSE</definedName>
    <definedName name="QBREPORTCOMPARECOL_PCTOFSALES" localSheetId="1">FALSE</definedName>
    <definedName name="QBREPORTCOMPARECOL_PCTOFSALES" localSheetId="4">FALSE</definedName>
    <definedName name="QBREPORTCOMPARECOL_PCTROW" localSheetId="5">FALSE</definedName>
    <definedName name="QBREPORTCOMPARECOL_PCTROW" localSheetId="2">FALSE</definedName>
    <definedName name="QBREPORTCOMPARECOL_PCTROW" localSheetId="3">FALSE</definedName>
    <definedName name="QBREPORTCOMPARECOL_PCTROW" localSheetId="0">FALSE</definedName>
    <definedName name="QBREPORTCOMPARECOL_PCTROW" localSheetId="1">FALSE</definedName>
    <definedName name="QBREPORTCOMPARECOL_PCTROW" localSheetId="4">FALSE</definedName>
    <definedName name="QBREPORTCOMPARECOL_PPDIFF" localSheetId="5">FALSE</definedName>
    <definedName name="QBREPORTCOMPARECOL_PPDIFF" localSheetId="2">FALSE</definedName>
    <definedName name="QBREPORTCOMPARECOL_PPDIFF" localSheetId="3">FALSE</definedName>
    <definedName name="QBREPORTCOMPARECOL_PPDIFF" localSheetId="0">FALSE</definedName>
    <definedName name="QBREPORTCOMPARECOL_PPDIFF" localSheetId="1">FALSE</definedName>
    <definedName name="QBREPORTCOMPARECOL_PPDIFF" localSheetId="4">FALSE</definedName>
    <definedName name="QBREPORTCOMPARECOL_PPPCT" localSheetId="5">FALSE</definedName>
    <definedName name="QBREPORTCOMPARECOL_PPPCT" localSheetId="2">FALSE</definedName>
    <definedName name="QBREPORTCOMPARECOL_PPPCT" localSheetId="3">FALSE</definedName>
    <definedName name="QBREPORTCOMPARECOL_PPPCT" localSheetId="0">FALSE</definedName>
    <definedName name="QBREPORTCOMPARECOL_PPPCT" localSheetId="1">FALSE</definedName>
    <definedName name="QBREPORTCOMPARECOL_PPPCT" localSheetId="4">FALSE</definedName>
    <definedName name="QBREPORTCOMPARECOL_PREVPERIOD" localSheetId="5">FALSE</definedName>
    <definedName name="QBREPORTCOMPARECOL_PREVPERIOD" localSheetId="2">FALSE</definedName>
    <definedName name="QBREPORTCOMPARECOL_PREVPERIOD" localSheetId="3">FALSE</definedName>
    <definedName name="QBREPORTCOMPARECOL_PREVPERIOD" localSheetId="0">FALSE</definedName>
    <definedName name="QBREPORTCOMPARECOL_PREVPERIOD" localSheetId="1">FALSE</definedName>
    <definedName name="QBREPORTCOMPARECOL_PREVPERIOD" localSheetId="4">FALSE</definedName>
    <definedName name="QBREPORTCOMPARECOL_PREVYEAR" localSheetId="5">FALSE</definedName>
    <definedName name="QBREPORTCOMPARECOL_PREVYEAR" localSheetId="2">FALSE</definedName>
    <definedName name="QBREPORTCOMPARECOL_PREVYEAR" localSheetId="3">TRUE</definedName>
    <definedName name="QBREPORTCOMPARECOL_PREVYEAR" localSheetId="0">FALSE</definedName>
    <definedName name="QBREPORTCOMPARECOL_PREVYEAR" localSheetId="1">TRUE</definedName>
    <definedName name="QBREPORTCOMPARECOL_PREVYEAR" localSheetId="4">FALSE</definedName>
    <definedName name="QBREPORTCOMPARECOL_PYDIFF" localSheetId="5">FALSE</definedName>
    <definedName name="QBREPORTCOMPARECOL_PYDIFF" localSheetId="2">FALSE</definedName>
    <definedName name="QBREPORTCOMPARECOL_PYDIFF" localSheetId="3">TRUE</definedName>
    <definedName name="QBREPORTCOMPARECOL_PYDIFF" localSheetId="0">FALSE</definedName>
    <definedName name="QBREPORTCOMPARECOL_PYDIFF" localSheetId="1">TRUE</definedName>
    <definedName name="QBREPORTCOMPARECOL_PYDIFF" localSheetId="4">FALSE</definedName>
    <definedName name="QBREPORTCOMPARECOL_PYPCT" localSheetId="5">FALSE</definedName>
    <definedName name="QBREPORTCOMPARECOL_PYPCT" localSheetId="2">FALSE</definedName>
    <definedName name="QBREPORTCOMPARECOL_PYPCT" localSheetId="3">TRUE</definedName>
    <definedName name="QBREPORTCOMPARECOL_PYPCT" localSheetId="0">FALSE</definedName>
    <definedName name="QBREPORTCOMPARECOL_PYPCT" localSheetId="1">TRUE</definedName>
    <definedName name="QBREPORTCOMPARECOL_PYPCT" localSheetId="4">FALSE</definedName>
    <definedName name="QBREPORTCOMPARECOL_QTY" localSheetId="5">FALSE</definedName>
    <definedName name="QBREPORTCOMPARECOL_QTY" localSheetId="2">FALSE</definedName>
    <definedName name="QBREPORTCOMPARECOL_QTY" localSheetId="3">FALSE</definedName>
    <definedName name="QBREPORTCOMPARECOL_QTY" localSheetId="0">FALSE</definedName>
    <definedName name="QBREPORTCOMPARECOL_QTY" localSheetId="1">FALSE</definedName>
    <definedName name="QBREPORTCOMPARECOL_QTY" localSheetId="4">FALSE</definedName>
    <definedName name="QBREPORTCOMPARECOL_RATE" localSheetId="5">FALSE</definedName>
    <definedName name="QBREPORTCOMPARECOL_RATE" localSheetId="2">FALSE</definedName>
    <definedName name="QBREPORTCOMPARECOL_RATE" localSheetId="3">FALSE</definedName>
    <definedName name="QBREPORTCOMPARECOL_RATE" localSheetId="0">FALSE</definedName>
    <definedName name="QBREPORTCOMPARECOL_RATE" localSheetId="1">FALSE</definedName>
    <definedName name="QBREPORTCOMPARECOL_RATE" localSheetId="4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4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4">FALSE</definedName>
    <definedName name="QBREPORTCOMPARECOL_TRIPMILES" localSheetId="5">FALSE</definedName>
    <definedName name="QBREPORTCOMPARECOL_TRIPMILES" localSheetId="2">FALSE</definedName>
    <definedName name="QBREPORTCOMPARECOL_TRIPMILES" localSheetId="3">FALSE</definedName>
    <definedName name="QBREPORTCOMPARECOL_TRIPMILES" localSheetId="0">FALSE</definedName>
    <definedName name="QBREPORTCOMPARECOL_TRIPMILES" localSheetId="1">FALSE</definedName>
    <definedName name="QBREPORTCOMPARECOL_TRIPMILES" localSheetId="4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4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4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4">FALSE</definedName>
    <definedName name="QBREPORTCOMPARECOL_YTD" localSheetId="5">FALSE</definedName>
    <definedName name="QBREPORTCOMPARECOL_YTD" localSheetId="2">FALSE</definedName>
    <definedName name="QBREPORTCOMPARECOL_YTD" localSheetId="3">FALSE</definedName>
    <definedName name="QBREPORTCOMPARECOL_YTD" localSheetId="0">FALSE</definedName>
    <definedName name="QBREPORTCOMPARECOL_YTD" localSheetId="1">FALSE</definedName>
    <definedName name="QBREPORTCOMPARECOL_YTD" localSheetId="4">FALSE</definedName>
    <definedName name="QBREPORTCOMPARECOL_YTDBUDGET" localSheetId="5">FALSE</definedName>
    <definedName name="QBREPORTCOMPARECOL_YTDBUDGET" localSheetId="2">FALSE</definedName>
    <definedName name="QBREPORTCOMPARECOL_YTDBUDGET" localSheetId="3">FALSE</definedName>
    <definedName name="QBREPORTCOMPARECOL_YTDBUDGET" localSheetId="0">FALSE</definedName>
    <definedName name="QBREPORTCOMPARECOL_YTDBUDGET" localSheetId="1">FALSE</definedName>
    <definedName name="QBREPORTCOMPARECOL_YTDBUDGET" localSheetId="4">FALSE</definedName>
    <definedName name="QBREPORTCOMPARECOL_YTDPCT" localSheetId="5">FALSE</definedName>
    <definedName name="QBREPORTCOMPARECOL_YTDPCT" localSheetId="2">FALSE</definedName>
    <definedName name="QBREPORTCOMPARECOL_YTDPCT" localSheetId="3">FALSE</definedName>
    <definedName name="QBREPORTCOMPARECOL_YTDPCT" localSheetId="0">FALSE</definedName>
    <definedName name="QBREPORTCOMPARECOL_YTDPCT" localSheetId="1">FALSE</definedName>
    <definedName name="QBREPORTCOMPARECOL_YTDPCT" localSheetId="4">FALSE</definedName>
    <definedName name="QBREPORTROWAXIS" localSheetId="5">13</definedName>
    <definedName name="QBREPORTROWAXIS" localSheetId="2">9</definedName>
    <definedName name="QBREPORTROWAXIS" localSheetId="3">9</definedName>
    <definedName name="QBREPORTROWAXIS" localSheetId="0">11</definedName>
    <definedName name="QBREPORTROWAXIS" localSheetId="1">11</definedName>
    <definedName name="QBREPORTROWAXIS" localSheetId="4">77</definedName>
    <definedName name="QBREPORTSUBCOLAXIS" localSheetId="5">0</definedName>
    <definedName name="QBREPORTSUBCOLAXIS" localSheetId="2">0</definedName>
    <definedName name="QBREPORTSUBCOLAXIS" localSheetId="3">24</definedName>
    <definedName name="QBREPORTSUBCOLAXIS" localSheetId="0">0</definedName>
    <definedName name="QBREPORTSUBCOLAXIS" localSheetId="1">24</definedName>
    <definedName name="QBREPORTSUBCOLAXIS" localSheetId="4">0</definedName>
    <definedName name="QBREPORTTYPE" localSheetId="5">12</definedName>
    <definedName name="QBREPORTTYPE" localSheetId="2">5</definedName>
    <definedName name="QBREPORTTYPE" localSheetId="3">6</definedName>
    <definedName name="QBREPORTTYPE" localSheetId="0">0</definedName>
    <definedName name="QBREPORTTYPE" localSheetId="1">1</definedName>
    <definedName name="QBREPORTTYPE" localSheetId="4">238</definedName>
    <definedName name="QBROWHEADERS" localSheetId="5">2</definedName>
    <definedName name="QBROWHEADERS" localSheetId="2">6</definedName>
    <definedName name="QBROWHEADERS" localSheetId="3">6</definedName>
    <definedName name="QBROWHEADERS" localSheetId="0">7</definedName>
    <definedName name="QBROWHEADERS" localSheetId="1">7</definedName>
    <definedName name="QBROWHEADERS" localSheetId="4">5</definedName>
    <definedName name="QBSTARTDATE" localSheetId="5">20180401</definedName>
    <definedName name="QBSTARTDATE" localSheetId="2">20180401</definedName>
    <definedName name="QBSTARTDATE" localSheetId="3">20180401</definedName>
    <definedName name="QBSTARTDATE" localSheetId="0">20180401</definedName>
    <definedName name="QBSTARTDATE" localSheetId="1">20180401</definedName>
    <definedName name="QBSTARTDATE" localSheetId="4">20180401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9" i="6" s="1"/>
  <c r="F11" i="6" s="1"/>
  <c r="L6" i="5" l="1"/>
  <c r="N6" i="5"/>
  <c r="L7" i="5"/>
  <c r="N7" i="5"/>
  <c r="L8" i="5"/>
  <c r="N8" i="5"/>
  <c r="H9" i="5"/>
  <c r="L9" i="5" s="1"/>
  <c r="J9" i="5"/>
  <c r="J19" i="5" s="1"/>
  <c r="J20" i="5" s="1"/>
  <c r="J116" i="5" s="1"/>
  <c r="L11" i="5"/>
  <c r="N11" i="5"/>
  <c r="L12" i="5"/>
  <c r="N12" i="5"/>
  <c r="H13" i="5"/>
  <c r="L13" i="5" s="1"/>
  <c r="J13" i="5"/>
  <c r="L14" i="5"/>
  <c r="N14" i="5"/>
  <c r="L16" i="5"/>
  <c r="N16" i="5"/>
  <c r="L17" i="5"/>
  <c r="N17" i="5"/>
  <c r="H18" i="5"/>
  <c r="L18" i="5" s="1"/>
  <c r="J18" i="5"/>
  <c r="N18" i="5"/>
  <c r="L23" i="5"/>
  <c r="N23" i="5"/>
  <c r="L24" i="5"/>
  <c r="N24" i="5"/>
  <c r="L25" i="5"/>
  <c r="N25" i="5"/>
  <c r="H26" i="5"/>
  <c r="J26" i="5"/>
  <c r="L26" i="5"/>
  <c r="N26" i="5"/>
  <c r="L28" i="5"/>
  <c r="N28" i="5"/>
  <c r="L29" i="5"/>
  <c r="N29" i="5"/>
  <c r="L30" i="5"/>
  <c r="N30" i="5"/>
  <c r="L31" i="5"/>
  <c r="N31" i="5"/>
  <c r="L32" i="5"/>
  <c r="N32" i="5"/>
  <c r="L33" i="5"/>
  <c r="N33" i="5"/>
  <c r="H34" i="5"/>
  <c r="J34" i="5"/>
  <c r="L34" i="5"/>
  <c r="N34" i="5"/>
  <c r="L36" i="5"/>
  <c r="N36" i="5"/>
  <c r="H37" i="5"/>
  <c r="L37" i="5" s="1"/>
  <c r="J37" i="5"/>
  <c r="N37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L49" i="5"/>
  <c r="N49" i="5"/>
  <c r="L50" i="5"/>
  <c r="N50" i="5"/>
  <c r="L51" i="5"/>
  <c r="N51" i="5"/>
  <c r="L52" i="5"/>
  <c r="N52" i="5"/>
  <c r="L53" i="5"/>
  <c r="N53" i="5"/>
  <c r="L54" i="5"/>
  <c r="N54" i="5"/>
  <c r="L55" i="5"/>
  <c r="N55" i="5"/>
  <c r="L56" i="5"/>
  <c r="N56" i="5"/>
  <c r="L57" i="5"/>
  <c r="N57" i="5"/>
  <c r="L58" i="5"/>
  <c r="N58" i="5"/>
  <c r="L59" i="5"/>
  <c r="N59" i="5"/>
  <c r="L60" i="5"/>
  <c r="N60" i="5"/>
  <c r="L61" i="5"/>
  <c r="N61" i="5"/>
  <c r="L62" i="5"/>
  <c r="N62" i="5"/>
  <c r="L63" i="5"/>
  <c r="N63" i="5"/>
  <c r="L64" i="5"/>
  <c r="N64" i="5"/>
  <c r="L65" i="5"/>
  <c r="N65" i="5"/>
  <c r="L66" i="5"/>
  <c r="N66" i="5"/>
  <c r="H67" i="5"/>
  <c r="J67" i="5"/>
  <c r="L67" i="5"/>
  <c r="N67" i="5"/>
  <c r="L69" i="5"/>
  <c r="N69" i="5"/>
  <c r="L70" i="5"/>
  <c r="N70" i="5"/>
  <c r="L72" i="5"/>
  <c r="N72" i="5"/>
  <c r="L73" i="5"/>
  <c r="N73" i="5"/>
  <c r="L74" i="5"/>
  <c r="N74" i="5"/>
  <c r="H75" i="5"/>
  <c r="J75" i="5"/>
  <c r="L75" i="5"/>
  <c r="N75" i="5"/>
  <c r="L76" i="5"/>
  <c r="N76" i="5"/>
  <c r="L77" i="5"/>
  <c r="N77" i="5"/>
  <c r="L78" i="5"/>
  <c r="N78" i="5"/>
  <c r="L79" i="5"/>
  <c r="N79" i="5"/>
  <c r="L80" i="5"/>
  <c r="N80" i="5"/>
  <c r="L82" i="5"/>
  <c r="N82" i="5"/>
  <c r="L83" i="5"/>
  <c r="N83" i="5"/>
  <c r="H84" i="5"/>
  <c r="J84" i="5"/>
  <c r="L84" i="5"/>
  <c r="N84" i="5"/>
  <c r="L85" i="5"/>
  <c r="N85" i="5"/>
  <c r="L86" i="5"/>
  <c r="N86" i="5"/>
  <c r="L87" i="5"/>
  <c r="N87" i="5"/>
  <c r="L88" i="5"/>
  <c r="N88" i="5"/>
  <c r="L89" i="5"/>
  <c r="N89" i="5"/>
  <c r="L91" i="5"/>
  <c r="N91" i="5"/>
  <c r="L92" i="5"/>
  <c r="N92" i="5"/>
  <c r="L93" i="5"/>
  <c r="N93" i="5"/>
  <c r="L94" i="5"/>
  <c r="N94" i="5"/>
  <c r="H95" i="5"/>
  <c r="J95" i="5"/>
  <c r="L95" i="5"/>
  <c r="N95" i="5"/>
  <c r="H96" i="5"/>
  <c r="L96" i="5" s="1"/>
  <c r="J96" i="5"/>
  <c r="L98" i="5"/>
  <c r="N98" i="5"/>
  <c r="L99" i="5"/>
  <c r="N99" i="5"/>
  <c r="L100" i="5"/>
  <c r="N100" i="5"/>
  <c r="L101" i="5"/>
  <c r="N101" i="5"/>
  <c r="H102" i="5"/>
  <c r="J102" i="5"/>
  <c r="L102" i="5"/>
  <c r="N102" i="5"/>
  <c r="L104" i="5"/>
  <c r="N104" i="5"/>
  <c r="L105" i="5"/>
  <c r="N105" i="5"/>
  <c r="L106" i="5"/>
  <c r="N106" i="5"/>
  <c r="L107" i="5"/>
  <c r="N107" i="5"/>
  <c r="L108" i="5"/>
  <c r="N108" i="5"/>
  <c r="L109" i="5"/>
  <c r="N109" i="5"/>
  <c r="L110" i="5"/>
  <c r="N110" i="5"/>
  <c r="L111" i="5"/>
  <c r="N111" i="5"/>
  <c r="L112" i="5"/>
  <c r="N112" i="5"/>
  <c r="L113" i="5"/>
  <c r="N113" i="5"/>
  <c r="H114" i="5"/>
  <c r="J114" i="5"/>
  <c r="L114" i="5"/>
  <c r="N114" i="5"/>
  <c r="J115" i="5"/>
  <c r="L119" i="5"/>
  <c r="N119" i="5"/>
  <c r="L121" i="5"/>
  <c r="N121" i="5"/>
  <c r="H122" i="5"/>
  <c r="J122" i="5"/>
  <c r="L122" i="5"/>
  <c r="N122" i="5"/>
  <c r="H123" i="5"/>
  <c r="L123" i="5" s="1"/>
  <c r="J123" i="5"/>
  <c r="L126" i="5"/>
  <c r="N126" i="5"/>
  <c r="H127" i="5"/>
  <c r="H128" i="5" s="1"/>
  <c r="J127" i="5"/>
  <c r="J128" i="5" s="1"/>
  <c r="L127" i="5"/>
  <c r="N127" i="5"/>
  <c r="N128" i="5" l="1"/>
  <c r="L128" i="5"/>
  <c r="J129" i="5"/>
  <c r="J130" i="5" s="1"/>
  <c r="H19" i="5"/>
  <c r="H115" i="5"/>
  <c r="H129" i="5"/>
  <c r="N96" i="5"/>
  <c r="N13" i="5"/>
  <c r="N9" i="5"/>
  <c r="N123" i="5"/>
  <c r="K6" i="4"/>
  <c r="M6" i="4"/>
  <c r="K7" i="4"/>
  <c r="M7" i="4"/>
  <c r="K8" i="4"/>
  <c r="M8" i="4"/>
  <c r="G9" i="4"/>
  <c r="K9" i="4" s="1"/>
  <c r="I9" i="4"/>
  <c r="K11" i="4"/>
  <c r="M11" i="4"/>
  <c r="K12" i="4"/>
  <c r="M12" i="4"/>
  <c r="G13" i="4"/>
  <c r="K13" i="4" s="1"/>
  <c r="I13" i="4"/>
  <c r="I14" i="4"/>
  <c r="I15" i="4" s="1"/>
  <c r="K21" i="4"/>
  <c r="M21" i="4"/>
  <c r="K22" i="4"/>
  <c r="M22" i="4"/>
  <c r="K23" i="4"/>
  <c r="M23" i="4"/>
  <c r="G24" i="4"/>
  <c r="K24" i="4" s="1"/>
  <c r="I24" i="4"/>
  <c r="M24" i="4"/>
  <c r="I25" i="4"/>
  <c r="I29" i="4" s="1"/>
  <c r="I30" i="4" s="1"/>
  <c r="I35" i="4" s="1"/>
  <c r="K27" i="4"/>
  <c r="M27" i="4"/>
  <c r="G28" i="4"/>
  <c r="I28" i="4"/>
  <c r="K28" i="4" s="1"/>
  <c r="K32" i="4"/>
  <c r="M32" i="4"/>
  <c r="K33" i="4"/>
  <c r="M33" i="4"/>
  <c r="G34" i="4"/>
  <c r="K34" i="4" s="1"/>
  <c r="I34" i="4"/>
  <c r="M34" i="4" s="1"/>
  <c r="H20" i="5" l="1"/>
  <c r="L19" i="5"/>
  <c r="N19" i="5"/>
  <c r="N129" i="5"/>
  <c r="L129" i="5"/>
  <c r="L115" i="5"/>
  <c r="N115" i="5"/>
  <c r="M28" i="4"/>
  <c r="G25" i="4"/>
  <c r="G14" i="4"/>
  <c r="M13" i="4"/>
  <c r="M9" i="4"/>
  <c r="G8" i="3"/>
  <c r="G12" i="3"/>
  <c r="G13" i="3" s="1"/>
  <c r="G14" i="3" s="1"/>
  <c r="G23" i="3"/>
  <c r="G24" i="3"/>
  <c r="G27" i="3"/>
  <c r="G28" i="3" s="1"/>
  <c r="G29" i="3" s="1"/>
  <c r="G34" i="3" s="1"/>
  <c r="G33" i="3"/>
  <c r="L20" i="5" l="1"/>
  <c r="H116" i="5"/>
  <c r="N20" i="5"/>
  <c r="K14" i="4"/>
  <c r="M14" i="4"/>
  <c r="G15" i="4"/>
  <c r="K25" i="4"/>
  <c r="G29" i="4"/>
  <c r="M25" i="4"/>
  <c r="M2" i="2"/>
  <c r="M3" i="2"/>
  <c r="M4" i="2"/>
  <c r="M5" i="2"/>
  <c r="M6" i="2"/>
  <c r="M7" i="2"/>
  <c r="M8" i="2"/>
  <c r="M9" i="2"/>
  <c r="C10" i="2"/>
  <c r="E10" i="2"/>
  <c r="G10" i="2"/>
  <c r="I10" i="2"/>
  <c r="K10" i="2"/>
  <c r="M10" i="2"/>
  <c r="H130" i="5" l="1"/>
  <c r="L116" i="5"/>
  <c r="N116" i="5"/>
  <c r="K15" i="4"/>
  <c r="M15" i="4"/>
  <c r="K29" i="4"/>
  <c r="M29" i="4"/>
  <c r="G30" i="4"/>
  <c r="H108" i="1"/>
  <c r="H107" i="1"/>
  <c r="H106" i="1"/>
  <c r="H105" i="1"/>
  <c r="H101" i="1"/>
  <c r="H100" i="1"/>
  <c r="H94" i="1"/>
  <c r="H93" i="1"/>
  <c r="H92" i="1"/>
  <c r="H83" i="1"/>
  <c r="H77" i="1"/>
  <c r="H76" i="1"/>
  <c r="H62" i="1"/>
  <c r="H55" i="1"/>
  <c r="H29" i="1"/>
  <c r="H23" i="1"/>
  <c r="H17" i="1"/>
  <c r="H16" i="1"/>
  <c r="H15" i="1"/>
  <c r="H11" i="1"/>
  <c r="H7" i="1"/>
  <c r="N130" i="5" l="1"/>
  <c r="L130" i="5"/>
  <c r="K30" i="4"/>
  <c r="M30" i="4"/>
  <c r="G35" i="4"/>
  <c r="K35" i="4" l="1"/>
  <c r="M35" i="4"/>
</calcChain>
</file>

<file path=xl/sharedStrings.xml><?xml version="1.0" encoding="utf-8"?>
<sst xmlns="http://schemas.openxmlformats.org/spreadsheetml/2006/main" count="329" uniqueCount="175">
  <si>
    <t>Apr - Jun 18</t>
  </si>
  <si>
    <t>Ordinary Income/Expense</t>
  </si>
  <si>
    <t>Income</t>
  </si>
  <si>
    <t>Conference Income</t>
  </si>
  <si>
    <t>Attendees</t>
  </si>
  <si>
    <t>Sponsorships</t>
  </si>
  <si>
    <t>Total Conference Income</t>
  </si>
  <si>
    <t>Memberships</t>
  </si>
  <si>
    <t>Corporate</t>
  </si>
  <si>
    <t>Individual</t>
  </si>
  <si>
    <t>Total Memberships</t>
  </si>
  <si>
    <t>Programs Income</t>
  </si>
  <si>
    <t>Agile Virtual Events</t>
  </si>
  <si>
    <t>Women in Agile Workshop</t>
  </si>
  <si>
    <t>Total Programs Income</t>
  </si>
  <si>
    <t>Total Income</t>
  </si>
  <si>
    <t>Gross Profit</t>
  </si>
  <si>
    <t>Expense</t>
  </si>
  <si>
    <t>Bank/Merchant Fees</t>
  </si>
  <si>
    <t>Corporate Members</t>
  </si>
  <si>
    <t>Individual Members</t>
  </si>
  <si>
    <t>Bank/Merchant Fees - Other</t>
  </si>
  <si>
    <t>Total Bank/Merchant Fees</t>
  </si>
  <si>
    <t>Board Expenses</t>
  </si>
  <si>
    <t>Marketing</t>
  </si>
  <si>
    <t>Meals &amp; Entertainment</t>
  </si>
  <si>
    <t>Teleconference calls</t>
  </si>
  <si>
    <t>Travel</t>
  </si>
  <si>
    <t>Total Board Expenses</t>
  </si>
  <si>
    <t>Conference Expense</t>
  </si>
  <si>
    <t>Committee Expenses</t>
  </si>
  <si>
    <t>Committee Honoraria</t>
  </si>
  <si>
    <t>Conference Banquet</t>
  </si>
  <si>
    <t>Conference Planner</t>
  </si>
  <si>
    <t>Conference Planning &amp; Material</t>
  </si>
  <si>
    <t>Decorating</t>
  </si>
  <si>
    <t>Emails</t>
  </si>
  <si>
    <t>Facility &amp; Equipment</t>
  </si>
  <si>
    <t>Food &amp; Beverage</t>
  </si>
  <si>
    <t>Honoraria</t>
  </si>
  <si>
    <t>Marketing/Promotion</t>
  </si>
  <si>
    <t>Miscellaneous</t>
  </si>
  <si>
    <t>Online Schedule</t>
  </si>
  <si>
    <t>Printing/Reproduction</t>
  </si>
  <si>
    <t>Publishing</t>
  </si>
  <si>
    <t>Registration</t>
  </si>
  <si>
    <t>Speaker Expenses</t>
  </si>
  <si>
    <t>Sponsor Expense</t>
  </si>
  <si>
    <t>Submission System</t>
  </si>
  <si>
    <t>Supplies</t>
  </si>
  <si>
    <t>SWAG</t>
  </si>
  <si>
    <t>Transportation</t>
  </si>
  <si>
    <t>Video</t>
  </si>
  <si>
    <t>Total Conference Expense</t>
  </si>
  <si>
    <t>Operational Expenses</t>
  </si>
  <si>
    <t>Bank Service Charges</t>
  </si>
  <si>
    <t>Contract Labor</t>
  </si>
  <si>
    <t>Initiative Support</t>
  </si>
  <si>
    <t>Third Party Events Support</t>
  </si>
  <si>
    <t>Contract Labor - Other</t>
  </si>
  <si>
    <t>Total Contract Labor</t>
  </si>
  <si>
    <t>Insurance</t>
  </si>
  <si>
    <t>Membership Communications</t>
  </si>
  <si>
    <t>Miscellaneous Office</t>
  </si>
  <si>
    <t>Postage and Delivery</t>
  </si>
  <si>
    <t>Professional Fees</t>
  </si>
  <si>
    <t>Web Hosting</t>
  </si>
  <si>
    <t>Webinars</t>
  </si>
  <si>
    <t>Website</t>
  </si>
  <si>
    <t>Content Curator</t>
  </si>
  <si>
    <t>Website - Other</t>
  </si>
  <si>
    <t>Total Website</t>
  </si>
  <si>
    <t>Total Operational Expenses</t>
  </si>
  <si>
    <t>Payroll Expenses</t>
  </si>
  <si>
    <t>401k</t>
  </si>
  <si>
    <t>Disability Insurance</t>
  </si>
  <si>
    <t>Health Insurance</t>
  </si>
  <si>
    <t>Payroll Expenses - Other</t>
  </si>
  <si>
    <t>Total Payroll Expenses</t>
  </si>
  <si>
    <t>Programs</t>
  </si>
  <si>
    <t>Agile Open</t>
  </si>
  <si>
    <t>Agile Product</t>
  </si>
  <si>
    <t>Community Groups</t>
  </si>
  <si>
    <t>Conference Sponsorship Program</t>
  </si>
  <si>
    <t>Experience Report</t>
  </si>
  <si>
    <t>Speaker Reimbursement Program</t>
  </si>
  <si>
    <t>Total Programs</t>
  </si>
  <si>
    <t>Total Expense</t>
  </si>
  <si>
    <t>Net Ordinary Income</t>
  </si>
  <si>
    <t>Other Income/Expense</t>
  </si>
  <si>
    <t>Other Income</t>
  </si>
  <si>
    <t>Interest Income</t>
  </si>
  <si>
    <t>User Groups Income</t>
  </si>
  <si>
    <t>NYC Scrum</t>
  </si>
  <si>
    <t>Total User Groups Income</t>
  </si>
  <si>
    <t>Total Other Income</t>
  </si>
  <si>
    <t>Other Expense</t>
  </si>
  <si>
    <t>User Groups</t>
  </si>
  <si>
    <t>Total User Groups</t>
  </si>
  <si>
    <t>Total Other Expense</t>
  </si>
  <si>
    <t>Net Other Income</t>
  </si>
  <si>
    <t>Net Income</t>
  </si>
  <si>
    <t>TOTAL</t>
  </si>
  <si>
    <t>&gt; 90</t>
  </si>
  <si>
    <t>61 - 90</t>
  </si>
  <si>
    <t>31 - 60</t>
  </si>
  <si>
    <t>1 - 30</t>
  </si>
  <si>
    <t>Current</t>
  </si>
  <si>
    <t>TOTAL LIABILITIES &amp; EQUITY</t>
  </si>
  <si>
    <t>Total Equity</t>
  </si>
  <si>
    <t>Retained Earnings</t>
  </si>
  <si>
    <t>Equity</t>
  </si>
  <si>
    <t>Total Liabilities</t>
  </si>
  <si>
    <t>Total Current Liabilities</t>
  </si>
  <si>
    <t>Total Other Current Liabilities</t>
  </si>
  <si>
    <t>ADP P/R Clearing</t>
  </si>
  <si>
    <t>Other Current Liabilities</t>
  </si>
  <si>
    <t>Total Credit Cards</t>
  </si>
  <si>
    <t>Total Business Visa</t>
  </si>
  <si>
    <t>Visa - Phil Brock</t>
  </si>
  <si>
    <t>Visa - Company Card</t>
  </si>
  <si>
    <t>Visa - Anna Vickers</t>
  </si>
  <si>
    <t>Business Visa</t>
  </si>
  <si>
    <t>Credit Cards</t>
  </si>
  <si>
    <t>Current Liabilities</t>
  </si>
  <si>
    <t>Liabilities</t>
  </si>
  <si>
    <t>LIABILITIES &amp; EQUITY</t>
  </si>
  <si>
    <t>TOTAL ASSETS</t>
  </si>
  <si>
    <t>Total Current Assets</t>
  </si>
  <si>
    <t>Total Other Current Assets</t>
  </si>
  <si>
    <t>Undeposited Funds</t>
  </si>
  <si>
    <t>Inventory Asset</t>
  </si>
  <si>
    <t>Other Current Assets</t>
  </si>
  <si>
    <t>Total Checking/Savings</t>
  </si>
  <si>
    <t>Money Market</t>
  </si>
  <si>
    <t>Everbank CD</t>
  </si>
  <si>
    <t>BB&amp;T Checking</t>
  </si>
  <si>
    <t>Checking/Savings</t>
  </si>
  <si>
    <t>Current Assets</t>
  </si>
  <si>
    <t>ASSETS</t>
  </si>
  <si>
    <t>Jun 30, 18</t>
  </si>
  <si>
    <t>% Change</t>
  </si>
  <si>
    <t>$ Change</t>
  </si>
  <si>
    <t>Jun 30, 17</t>
  </si>
  <si>
    <t>PMI Practice Initiative</t>
  </si>
  <si>
    <t>Brightline</t>
  </si>
  <si>
    <t>Analysis &amp; Project Mgmt/Sponsor</t>
  </si>
  <si>
    <t>Web Domains</t>
  </si>
  <si>
    <t>Product Owner</t>
  </si>
  <si>
    <t>Software</t>
  </si>
  <si>
    <t>Total Professional Fees</t>
  </si>
  <si>
    <t>Professional Fees - Other</t>
  </si>
  <si>
    <t>Facilitation</t>
  </si>
  <si>
    <t>Conference Calls</t>
  </si>
  <si>
    <t>Legal</t>
  </si>
  <si>
    <t>Lead Retrieval</t>
  </si>
  <si>
    <t>Entertainment</t>
  </si>
  <si>
    <t>Art/Design</t>
  </si>
  <si>
    <t>Total Business Development</t>
  </si>
  <si>
    <t>Meals and Entertainment</t>
  </si>
  <si>
    <t>Business Development</t>
  </si>
  <si>
    <t>Website Development</t>
  </si>
  <si>
    <t>Board Meeting Expenses</t>
  </si>
  <si>
    <t>Miscellaneous Income</t>
  </si>
  <si>
    <t>Miscellaneous Conference</t>
  </si>
  <si>
    <t>Apr - Jun 17</t>
  </si>
  <si>
    <t>Cash at end of period</t>
  </si>
  <si>
    <t>Cash at beginning of period</t>
  </si>
  <si>
    <t>Net cash increase for period</t>
  </si>
  <si>
    <t>Net cash provided by Operating Activities</t>
  </si>
  <si>
    <t>Business Visa:Visa - Company Card</t>
  </si>
  <si>
    <t>Accounts Receivable</t>
  </si>
  <si>
    <t>to net cash provided by operations:</t>
  </si>
  <si>
    <t>Adjustments to reconcile Net Income</t>
  </si>
  <si>
    <t>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</si>
</sst>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164" fontId="1" fillId="0" borderId="5" xfId="0" applyNumberFormat="1" applyFont="1" applyBorder="1"/>
    <xf numFmtId="164" fontId="2" fillId="0" borderId="4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2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2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BE957C95-4B68-6B40-B811-6CE29FE94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3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19BE5FE8-3950-9C46-86FC-FA8FDF1C6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2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B9E030A-239C-7246-985A-D172BF0FB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3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74A5A31-4998-ED4B-99B0-02B790AB0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2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834932C8-0778-2D4F-A912-0B58BDAEB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3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635BB492-ECFA-7E4F-A06E-3023AE004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2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6342F97B-971C-E94A-9D1B-E097F57F5A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028700" cy="228600"/>
        <xdr:sp macro="" textlink="">
          <xdr:nvSpPr>
            <xdr:cNvPr id="3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E8D2401C-EC6F-5E4A-A7A1-2C1021F1F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39800" cy="228600"/>
        <xdr:sp macro="" textlink="">
          <xdr:nvSpPr>
            <xdr:cNvPr id="2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231347F-E8BB-6D4A-B4E1-7970E5512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39800" cy="228600"/>
        <xdr:sp macro="" textlink="">
          <xdr:nvSpPr>
            <xdr:cNvPr id="3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A06E819-C3A9-3C4B-934B-1C4C61E25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5595-9269-4EAB-886E-D4E691C03E28}">
  <sheetPr codeName="Sheet1"/>
  <dimension ref="A1:H109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O21" sqref="O21"/>
    </sheetView>
  </sheetViews>
  <sheetFormatPr baseColWidth="10" defaultColWidth="8.83203125" defaultRowHeight="15" x14ac:dyDescent="0.2"/>
  <cols>
    <col min="1" max="6" width="3" style="12" customWidth="1"/>
    <col min="7" max="7" width="26.5" style="12" customWidth="1"/>
    <col min="8" max="8" width="10.33203125" style="13" bestFit="1" customWidth="1"/>
  </cols>
  <sheetData>
    <row r="1" spans="1:8" s="11" customFormat="1" ht="16" thickBot="1" x14ac:dyDescent="0.25">
      <c r="A1" s="9"/>
      <c r="B1" s="9"/>
      <c r="C1" s="9"/>
      <c r="D1" s="9"/>
      <c r="E1" s="9"/>
      <c r="F1" s="9"/>
      <c r="G1" s="9"/>
      <c r="H1" s="10" t="s">
        <v>0</v>
      </c>
    </row>
    <row r="2" spans="1:8" ht="16" thickTop="1" x14ac:dyDescent="0.2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">
      <c r="A4" s="1"/>
      <c r="B4" s="1"/>
      <c r="C4" s="1"/>
      <c r="D4" s="1"/>
      <c r="E4" s="1" t="s">
        <v>3</v>
      </c>
      <c r="F4" s="1"/>
      <c r="G4" s="1"/>
      <c r="H4" s="2"/>
    </row>
    <row r="5" spans="1:8" x14ac:dyDescent="0.2">
      <c r="A5" s="1"/>
      <c r="B5" s="1"/>
      <c r="C5" s="1"/>
      <c r="D5" s="1"/>
      <c r="E5" s="1"/>
      <c r="F5" s="1" t="s">
        <v>4</v>
      </c>
      <c r="G5" s="1"/>
      <c r="H5" s="2">
        <v>2519386.7200000002</v>
      </c>
    </row>
    <row r="6" spans="1:8" ht="16" thickBot="1" x14ac:dyDescent="0.25">
      <c r="A6" s="1"/>
      <c r="B6" s="1"/>
      <c r="C6" s="1"/>
      <c r="D6" s="1"/>
      <c r="E6" s="1"/>
      <c r="F6" s="1" t="s">
        <v>5</v>
      </c>
      <c r="G6" s="1"/>
      <c r="H6" s="3">
        <v>351500</v>
      </c>
    </row>
    <row r="7" spans="1:8" x14ac:dyDescent="0.2">
      <c r="A7" s="1"/>
      <c r="B7" s="1"/>
      <c r="C7" s="1"/>
      <c r="D7" s="1"/>
      <c r="E7" s="1" t="s">
        <v>6</v>
      </c>
      <c r="F7" s="1"/>
      <c r="G7" s="1"/>
      <c r="H7" s="2">
        <f>ROUND(SUM(H4:H6),5)</f>
        <v>2870886.72</v>
      </c>
    </row>
    <row r="8" spans="1:8" x14ac:dyDescent="0.2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">
      <c r="A9" s="1"/>
      <c r="B9" s="1"/>
      <c r="C9" s="1"/>
      <c r="D9" s="1"/>
      <c r="E9" s="1"/>
      <c r="F9" s="1" t="s">
        <v>8</v>
      </c>
      <c r="G9" s="1"/>
      <c r="H9" s="2">
        <v>20750</v>
      </c>
    </row>
    <row r="10" spans="1:8" ht="16" thickBot="1" x14ac:dyDescent="0.25">
      <c r="A10" s="1"/>
      <c r="B10" s="1"/>
      <c r="C10" s="1"/>
      <c r="D10" s="1"/>
      <c r="E10" s="1"/>
      <c r="F10" s="1" t="s">
        <v>9</v>
      </c>
      <c r="G10" s="1"/>
      <c r="H10" s="3">
        <v>43200</v>
      </c>
    </row>
    <row r="11" spans="1:8" x14ac:dyDescent="0.2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63950</v>
      </c>
    </row>
    <row r="12" spans="1:8" x14ac:dyDescent="0.2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">
      <c r="A13" s="1"/>
      <c r="B13" s="1"/>
      <c r="C13" s="1"/>
      <c r="D13" s="1"/>
      <c r="E13" s="1"/>
      <c r="F13" s="1" t="s">
        <v>12</v>
      </c>
      <c r="G13" s="1"/>
      <c r="H13" s="2">
        <v>-1712.12</v>
      </c>
    </row>
    <row r="14" spans="1:8" ht="16" thickBot="1" x14ac:dyDescent="0.25">
      <c r="A14" s="1"/>
      <c r="B14" s="1"/>
      <c r="C14" s="1"/>
      <c r="D14" s="1"/>
      <c r="E14" s="1"/>
      <c r="F14" s="1" t="s">
        <v>13</v>
      </c>
      <c r="G14" s="1"/>
      <c r="H14" s="4">
        <v>5302.47</v>
      </c>
    </row>
    <row r="15" spans="1:8" ht="16" thickBot="1" x14ac:dyDescent="0.25">
      <c r="A15" s="1"/>
      <c r="B15" s="1"/>
      <c r="C15" s="1"/>
      <c r="D15" s="1"/>
      <c r="E15" s="1" t="s">
        <v>14</v>
      </c>
      <c r="F15" s="1"/>
      <c r="G15" s="1"/>
      <c r="H15" s="5">
        <f>ROUND(SUM(H12:H14),5)</f>
        <v>3590.35</v>
      </c>
    </row>
    <row r="16" spans="1:8" ht="16" thickBot="1" x14ac:dyDescent="0.25">
      <c r="A16" s="1"/>
      <c r="B16" s="1"/>
      <c r="C16" s="1"/>
      <c r="D16" s="1" t="s">
        <v>15</v>
      </c>
      <c r="E16" s="1"/>
      <c r="F16" s="1"/>
      <c r="G16" s="1"/>
      <c r="H16" s="6">
        <f>ROUND(H3+H7+H11+H15,5)</f>
        <v>2938427.07</v>
      </c>
    </row>
    <row r="17" spans="1:8" x14ac:dyDescent="0.2">
      <c r="A17" s="1"/>
      <c r="B17" s="1"/>
      <c r="C17" s="1" t="s">
        <v>16</v>
      </c>
      <c r="D17" s="1"/>
      <c r="E17" s="1"/>
      <c r="F17" s="1"/>
      <c r="G17" s="1"/>
      <c r="H17" s="2">
        <f>H16</f>
        <v>2938427.07</v>
      </c>
    </row>
    <row r="18" spans="1:8" x14ac:dyDescent="0.2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">
      <c r="A20" s="1"/>
      <c r="B20" s="1"/>
      <c r="C20" s="1"/>
      <c r="D20" s="1"/>
      <c r="E20" s="1"/>
      <c r="F20" s="1" t="s">
        <v>19</v>
      </c>
      <c r="G20" s="1"/>
      <c r="H20" s="2">
        <v>511.71</v>
      </c>
    </row>
    <row r="21" spans="1:8" x14ac:dyDescent="0.2">
      <c r="A21" s="1"/>
      <c r="B21" s="1"/>
      <c r="C21" s="1"/>
      <c r="D21" s="1"/>
      <c r="E21" s="1"/>
      <c r="F21" s="1" t="s">
        <v>20</v>
      </c>
      <c r="G21" s="1"/>
      <c r="H21" s="2">
        <v>1203.06</v>
      </c>
    </row>
    <row r="22" spans="1:8" ht="16" thickBot="1" x14ac:dyDescent="0.25">
      <c r="A22" s="1"/>
      <c r="B22" s="1"/>
      <c r="C22" s="1"/>
      <c r="D22" s="1"/>
      <c r="E22" s="1"/>
      <c r="F22" s="1" t="s">
        <v>21</v>
      </c>
      <c r="G22" s="1"/>
      <c r="H22" s="3">
        <v>2.99</v>
      </c>
    </row>
    <row r="23" spans="1:8" x14ac:dyDescent="0.2">
      <c r="A23" s="1"/>
      <c r="B23" s="1"/>
      <c r="C23" s="1"/>
      <c r="D23" s="1"/>
      <c r="E23" s="1" t="s">
        <v>22</v>
      </c>
      <c r="F23" s="1"/>
      <c r="G23" s="1"/>
      <c r="H23" s="2">
        <f>ROUND(SUM(H19:H22),5)</f>
        <v>1717.76</v>
      </c>
    </row>
    <row r="24" spans="1:8" x14ac:dyDescent="0.2">
      <c r="A24" s="1"/>
      <c r="B24" s="1"/>
      <c r="C24" s="1"/>
      <c r="D24" s="1"/>
      <c r="E24" s="1" t="s">
        <v>23</v>
      </c>
      <c r="F24" s="1"/>
      <c r="G24" s="1"/>
      <c r="H24" s="2"/>
    </row>
    <row r="25" spans="1:8" x14ac:dyDescent="0.2">
      <c r="A25" s="1"/>
      <c r="B25" s="1"/>
      <c r="C25" s="1"/>
      <c r="D25" s="1"/>
      <c r="E25" s="1"/>
      <c r="F25" s="1" t="s">
        <v>24</v>
      </c>
      <c r="G25" s="1"/>
      <c r="H25" s="2">
        <v>24700.12</v>
      </c>
    </row>
    <row r="26" spans="1:8" x14ac:dyDescent="0.2">
      <c r="A26" s="1"/>
      <c r="B26" s="1"/>
      <c r="C26" s="1"/>
      <c r="D26" s="1"/>
      <c r="E26" s="1"/>
      <c r="F26" s="1" t="s">
        <v>25</v>
      </c>
      <c r="G26" s="1"/>
      <c r="H26" s="2">
        <v>37.909999999999997</v>
      </c>
    </row>
    <row r="27" spans="1:8" x14ac:dyDescent="0.2">
      <c r="A27" s="1"/>
      <c r="B27" s="1"/>
      <c r="C27" s="1"/>
      <c r="D27" s="1"/>
      <c r="E27" s="1"/>
      <c r="F27" s="1" t="s">
        <v>26</v>
      </c>
      <c r="G27" s="1"/>
      <c r="H27" s="2">
        <v>414.6</v>
      </c>
    </row>
    <row r="28" spans="1:8" ht="16" thickBot="1" x14ac:dyDescent="0.25">
      <c r="A28" s="1"/>
      <c r="B28" s="1"/>
      <c r="C28" s="1"/>
      <c r="D28" s="1"/>
      <c r="E28" s="1"/>
      <c r="F28" s="1" t="s">
        <v>27</v>
      </c>
      <c r="G28" s="1"/>
      <c r="H28" s="3">
        <v>25541.15</v>
      </c>
    </row>
    <row r="29" spans="1:8" x14ac:dyDescent="0.2">
      <c r="A29" s="1"/>
      <c r="B29" s="1"/>
      <c r="C29" s="1"/>
      <c r="D29" s="1"/>
      <c r="E29" s="1" t="s">
        <v>28</v>
      </c>
      <c r="F29" s="1"/>
      <c r="G29" s="1"/>
      <c r="H29" s="2">
        <f>ROUND(SUM(H24:H28),5)</f>
        <v>50693.78</v>
      </c>
    </row>
    <row r="30" spans="1:8" x14ac:dyDescent="0.2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">
      <c r="A31" s="1"/>
      <c r="B31" s="1"/>
      <c r="C31" s="1"/>
      <c r="D31" s="1"/>
      <c r="E31" s="1"/>
      <c r="F31" s="1" t="s">
        <v>30</v>
      </c>
      <c r="G31" s="1"/>
      <c r="H31" s="2">
        <v>96.97</v>
      </c>
    </row>
    <row r="32" spans="1:8" x14ac:dyDescent="0.2">
      <c r="A32" s="1"/>
      <c r="B32" s="1"/>
      <c r="C32" s="1"/>
      <c r="D32" s="1"/>
      <c r="E32" s="1"/>
      <c r="F32" s="1" t="s">
        <v>31</v>
      </c>
      <c r="G32" s="1"/>
      <c r="H32" s="2">
        <v>4000</v>
      </c>
    </row>
    <row r="33" spans="1:8" x14ac:dyDescent="0.2">
      <c r="A33" s="1"/>
      <c r="B33" s="1"/>
      <c r="C33" s="1"/>
      <c r="D33" s="1"/>
      <c r="E33" s="1"/>
      <c r="F33" s="1" t="s">
        <v>32</v>
      </c>
      <c r="G33" s="1"/>
      <c r="H33" s="2">
        <v>130100.22</v>
      </c>
    </row>
    <row r="34" spans="1:8" x14ac:dyDescent="0.2">
      <c r="A34" s="1"/>
      <c r="B34" s="1"/>
      <c r="C34" s="1"/>
      <c r="D34" s="1"/>
      <c r="E34" s="1"/>
      <c r="F34" s="1" t="s">
        <v>33</v>
      </c>
      <c r="G34" s="1"/>
      <c r="H34" s="2">
        <v>57811.3</v>
      </c>
    </row>
    <row r="35" spans="1:8" x14ac:dyDescent="0.2">
      <c r="A35" s="1"/>
      <c r="B35" s="1"/>
      <c r="C35" s="1"/>
      <c r="D35" s="1"/>
      <c r="E35" s="1"/>
      <c r="F35" s="1" t="s">
        <v>34</v>
      </c>
      <c r="G35" s="1"/>
      <c r="H35" s="2">
        <v>64369.440000000002</v>
      </c>
    </row>
    <row r="36" spans="1:8" x14ac:dyDescent="0.2">
      <c r="A36" s="1"/>
      <c r="B36" s="1"/>
      <c r="C36" s="1"/>
      <c r="D36" s="1"/>
      <c r="E36" s="1"/>
      <c r="F36" s="1" t="s">
        <v>35</v>
      </c>
      <c r="G36" s="1"/>
      <c r="H36" s="2">
        <v>17688.349999999999</v>
      </c>
    </row>
    <row r="37" spans="1:8" x14ac:dyDescent="0.2">
      <c r="A37" s="1"/>
      <c r="B37" s="1"/>
      <c r="C37" s="1"/>
      <c r="D37" s="1"/>
      <c r="E37" s="1"/>
      <c r="F37" s="1" t="s">
        <v>36</v>
      </c>
      <c r="G37" s="1"/>
      <c r="H37" s="2">
        <v>601</v>
      </c>
    </row>
    <row r="38" spans="1:8" x14ac:dyDescent="0.2">
      <c r="A38" s="1"/>
      <c r="B38" s="1"/>
      <c r="C38" s="1"/>
      <c r="D38" s="1"/>
      <c r="E38" s="1"/>
      <c r="F38" s="1" t="s">
        <v>37</v>
      </c>
      <c r="G38" s="1"/>
      <c r="H38" s="2">
        <v>192375.83</v>
      </c>
    </row>
    <row r="39" spans="1:8" x14ac:dyDescent="0.2">
      <c r="A39" s="1"/>
      <c r="B39" s="1"/>
      <c r="C39" s="1"/>
      <c r="D39" s="1"/>
      <c r="E39" s="1"/>
      <c r="F39" s="1" t="s">
        <v>38</v>
      </c>
      <c r="G39" s="1"/>
      <c r="H39" s="2">
        <v>179271.43</v>
      </c>
    </row>
    <row r="40" spans="1:8" x14ac:dyDescent="0.2">
      <c r="A40" s="1"/>
      <c r="B40" s="1"/>
      <c r="C40" s="1"/>
      <c r="D40" s="1"/>
      <c r="E40" s="1"/>
      <c r="F40" s="1" t="s">
        <v>39</v>
      </c>
      <c r="G40" s="1"/>
      <c r="H40" s="2">
        <v>1500</v>
      </c>
    </row>
    <row r="41" spans="1:8" x14ac:dyDescent="0.2">
      <c r="A41" s="1"/>
      <c r="B41" s="1"/>
      <c r="C41" s="1"/>
      <c r="D41" s="1"/>
      <c r="E41" s="1"/>
      <c r="F41" s="1" t="s">
        <v>40</v>
      </c>
      <c r="G41" s="1"/>
      <c r="H41" s="2">
        <v>26439.22</v>
      </c>
    </row>
    <row r="42" spans="1:8" x14ac:dyDescent="0.2">
      <c r="A42" s="1"/>
      <c r="B42" s="1"/>
      <c r="C42" s="1"/>
      <c r="D42" s="1"/>
      <c r="E42" s="1"/>
      <c r="F42" s="1" t="s">
        <v>41</v>
      </c>
      <c r="G42" s="1"/>
      <c r="H42" s="2">
        <v>79.95</v>
      </c>
    </row>
    <row r="43" spans="1:8" x14ac:dyDescent="0.2">
      <c r="A43" s="1"/>
      <c r="B43" s="1"/>
      <c r="C43" s="1"/>
      <c r="D43" s="1"/>
      <c r="E43" s="1"/>
      <c r="F43" s="1" t="s">
        <v>42</v>
      </c>
      <c r="G43" s="1"/>
      <c r="H43" s="2">
        <v>-500</v>
      </c>
    </row>
    <row r="44" spans="1:8" x14ac:dyDescent="0.2">
      <c r="A44" s="1"/>
      <c r="B44" s="1"/>
      <c r="C44" s="1"/>
      <c r="D44" s="1"/>
      <c r="E44" s="1"/>
      <c r="F44" s="1" t="s">
        <v>43</v>
      </c>
      <c r="G44" s="1"/>
      <c r="H44" s="2">
        <v>4758.6499999999996</v>
      </c>
    </row>
    <row r="45" spans="1:8" x14ac:dyDescent="0.2">
      <c r="A45" s="1"/>
      <c r="B45" s="1"/>
      <c r="C45" s="1"/>
      <c r="D45" s="1"/>
      <c r="E45" s="1"/>
      <c r="F45" s="1" t="s">
        <v>44</v>
      </c>
      <c r="G45" s="1"/>
      <c r="H45" s="2">
        <v>10596.42</v>
      </c>
    </row>
    <row r="46" spans="1:8" x14ac:dyDescent="0.2">
      <c r="A46" s="1"/>
      <c r="B46" s="1"/>
      <c r="C46" s="1"/>
      <c r="D46" s="1"/>
      <c r="E46" s="1"/>
      <c r="F46" s="1" t="s">
        <v>45</v>
      </c>
      <c r="G46" s="1"/>
      <c r="H46" s="2">
        <v>13046.88</v>
      </c>
    </row>
    <row r="47" spans="1:8" x14ac:dyDescent="0.2">
      <c r="A47" s="1"/>
      <c r="B47" s="1"/>
      <c r="C47" s="1"/>
      <c r="D47" s="1"/>
      <c r="E47" s="1"/>
      <c r="F47" s="1" t="s">
        <v>46</v>
      </c>
      <c r="G47" s="1"/>
      <c r="H47" s="2">
        <v>-4357.63</v>
      </c>
    </row>
    <row r="48" spans="1:8" x14ac:dyDescent="0.2">
      <c r="A48" s="1"/>
      <c r="B48" s="1"/>
      <c r="C48" s="1"/>
      <c r="D48" s="1"/>
      <c r="E48" s="1"/>
      <c r="F48" s="1" t="s">
        <v>47</v>
      </c>
      <c r="G48" s="1"/>
      <c r="H48" s="2">
        <v>2998.65</v>
      </c>
    </row>
    <row r="49" spans="1:8" x14ac:dyDescent="0.2">
      <c r="A49" s="1"/>
      <c r="B49" s="1"/>
      <c r="C49" s="1"/>
      <c r="D49" s="1"/>
      <c r="E49" s="1"/>
      <c r="F49" s="1" t="s">
        <v>48</v>
      </c>
      <c r="G49" s="1"/>
      <c r="H49" s="2">
        <v>1350</v>
      </c>
    </row>
    <row r="50" spans="1:8" x14ac:dyDescent="0.2">
      <c r="A50" s="1"/>
      <c r="B50" s="1"/>
      <c r="C50" s="1"/>
      <c r="D50" s="1"/>
      <c r="E50" s="1"/>
      <c r="F50" s="1" t="s">
        <v>49</v>
      </c>
      <c r="G50" s="1"/>
      <c r="H50" s="2">
        <v>-788.63</v>
      </c>
    </row>
    <row r="51" spans="1:8" x14ac:dyDescent="0.2">
      <c r="A51" s="1"/>
      <c r="B51" s="1"/>
      <c r="C51" s="1"/>
      <c r="D51" s="1"/>
      <c r="E51" s="1"/>
      <c r="F51" s="1" t="s">
        <v>50</v>
      </c>
      <c r="G51" s="1"/>
      <c r="H51" s="2">
        <v>3212.72</v>
      </c>
    </row>
    <row r="52" spans="1:8" x14ac:dyDescent="0.2">
      <c r="A52" s="1"/>
      <c r="B52" s="1"/>
      <c r="C52" s="1"/>
      <c r="D52" s="1"/>
      <c r="E52" s="1"/>
      <c r="F52" s="1" t="s">
        <v>51</v>
      </c>
      <c r="G52" s="1"/>
      <c r="H52" s="2">
        <v>323.77</v>
      </c>
    </row>
    <row r="53" spans="1:8" x14ac:dyDescent="0.2">
      <c r="A53" s="1"/>
      <c r="B53" s="1"/>
      <c r="C53" s="1"/>
      <c r="D53" s="1"/>
      <c r="E53" s="1"/>
      <c r="F53" s="1" t="s">
        <v>27</v>
      </c>
      <c r="G53" s="1"/>
      <c r="H53" s="2">
        <v>4071.53</v>
      </c>
    </row>
    <row r="54" spans="1:8" ht="16" thickBot="1" x14ac:dyDescent="0.25">
      <c r="A54" s="1"/>
      <c r="B54" s="1"/>
      <c r="C54" s="1"/>
      <c r="D54" s="1"/>
      <c r="E54" s="1"/>
      <c r="F54" s="1" t="s">
        <v>52</v>
      </c>
      <c r="G54" s="1"/>
      <c r="H54" s="3">
        <v>36659.82</v>
      </c>
    </row>
    <row r="55" spans="1:8" x14ac:dyDescent="0.2">
      <c r="A55" s="1"/>
      <c r="B55" s="1"/>
      <c r="C55" s="1"/>
      <c r="D55" s="1"/>
      <c r="E55" s="1" t="s">
        <v>53</v>
      </c>
      <c r="F55" s="1"/>
      <c r="G55" s="1"/>
      <c r="H55" s="2">
        <f>ROUND(SUM(H30:H54),5)</f>
        <v>745705.89</v>
      </c>
    </row>
    <row r="56" spans="1:8" x14ac:dyDescent="0.2">
      <c r="A56" s="1"/>
      <c r="B56" s="1"/>
      <c r="C56" s="1"/>
      <c r="D56" s="1"/>
      <c r="E56" s="1" t="s">
        <v>54</v>
      </c>
      <c r="F56" s="1"/>
      <c r="G56" s="1"/>
      <c r="H56" s="2"/>
    </row>
    <row r="57" spans="1:8" x14ac:dyDescent="0.2">
      <c r="A57" s="1"/>
      <c r="B57" s="1"/>
      <c r="C57" s="1"/>
      <c r="D57" s="1"/>
      <c r="E57" s="1"/>
      <c r="F57" s="1" t="s">
        <v>55</v>
      </c>
      <c r="G57" s="1"/>
      <c r="H57" s="2">
        <v>810.6</v>
      </c>
    </row>
    <row r="58" spans="1:8" x14ac:dyDescent="0.2">
      <c r="A58" s="1"/>
      <c r="B58" s="1"/>
      <c r="C58" s="1"/>
      <c r="D58" s="1"/>
      <c r="E58" s="1"/>
      <c r="F58" s="1" t="s">
        <v>56</v>
      </c>
      <c r="G58" s="1"/>
      <c r="H58" s="2"/>
    </row>
    <row r="59" spans="1:8" x14ac:dyDescent="0.2">
      <c r="A59" s="1"/>
      <c r="B59" s="1"/>
      <c r="C59" s="1"/>
      <c r="D59" s="1"/>
      <c r="E59" s="1"/>
      <c r="F59" s="1"/>
      <c r="G59" s="1" t="s">
        <v>57</v>
      </c>
      <c r="H59" s="2">
        <v>1617</v>
      </c>
    </row>
    <row r="60" spans="1:8" x14ac:dyDescent="0.2">
      <c r="A60" s="1"/>
      <c r="B60" s="1"/>
      <c r="C60" s="1"/>
      <c r="D60" s="1"/>
      <c r="E60" s="1"/>
      <c r="F60" s="1"/>
      <c r="G60" s="1" t="s">
        <v>58</v>
      </c>
      <c r="H60" s="2">
        <v>1006.5</v>
      </c>
    </row>
    <row r="61" spans="1:8" ht="16" thickBot="1" x14ac:dyDescent="0.25">
      <c r="A61" s="1"/>
      <c r="B61" s="1"/>
      <c r="C61" s="1"/>
      <c r="D61" s="1"/>
      <c r="E61" s="1"/>
      <c r="F61" s="1"/>
      <c r="G61" s="1" t="s">
        <v>59</v>
      </c>
      <c r="H61" s="3">
        <v>58760.79</v>
      </c>
    </row>
    <row r="62" spans="1:8" x14ac:dyDescent="0.2">
      <c r="A62" s="1"/>
      <c r="B62" s="1"/>
      <c r="C62" s="1"/>
      <c r="D62" s="1"/>
      <c r="E62" s="1"/>
      <c r="F62" s="1" t="s">
        <v>60</v>
      </c>
      <c r="G62" s="1"/>
      <c r="H62" s="2">
        <f>ROUND(SUM(H58:H61),5)</f>
        <v>61384.29</v>
      </c>
    </row>
    <row r="63" spans="1:8" x14ac:dyDescent="0.2">
      <c r="A63" s="1"/>
      <c r="B63" s="1"/>
      <c r="C63" s="1"/>
      <c r="D63" s="1"/>
      <c r="E63" s="1"/>
      <c r="F63" s="1" t="s">
        <v>61</v>
      </c>
      <c r="G63" s="1"/>
      <c r="H63" s="2">
        <v>2899</v>
      </c>
    </row>
    <row r="64" spans="1:8" x14ac:dyDescent="0.2">
      <c r="A64" s="1"/>
      <c r="B64" s="1"/>
      <c r="C64" s="1"/>
      <c r="D64" s="1"/>
      <c r="E64" s="1"/>
      <c r="F64" s="1" t="s">
        <v>25</v>
      </c>
      <c r="G64" s="1"/>
      <c r="H64" s="2">
        <v>1966.7</v>
      </c>
    </row>
    <row r="65" spans="1:8" x14ac:dyDescent="0.2">
      <c r="A65" s="1"/>
      <c r="B65" s="1"/>
      <c r="C65" s="1"/>
      <c r="D65" s="1"/>
      <c r="E65" s="1"/>
      <c r="F65" s="1" t="s">
        <v>62</v>
      </c>
      <c r="G65" s="1"/>
      <c r="H65" s="2">
        <v>3581.43</v>
      </c>
    </row>
    <row r="66" spans="1:8" x14ac:dyDescent="0.2">
      <c r="A66" s="1"/>
      <c r="B66" s="1"/>
      <c r="C66" s="1"/>
      <c r="D66" s="1"/>
      <c r="E66" s="1"/>
      <c r="F66" s="1" t="s">
        <v>63</v>
      </c>
      <c r="G66" s="1"/>
      <c r="H66" s="2">
        <v>1408.17</v>
      </c>
    </row>
    <row r="67" spans="1:8" x14ac:dyDescent="0.2">
      <c r="A67" s="1"/>
      <c r="B67" s="1"/>
      <c r="C67" s="1"/>
      <c r="D67" s="1"/>
      <c r="E67" s="1"/>
      <c r="F67" s="1" t="s">
        <v>64</v>
      </c>
      <c r="G67" s="1"/>
      <c r="H67" s="2">
        <v>70.510000000000005</v>
      </c>
    </row>
    <row r="68" spans="1:8" x14ac:dyDescent="0.2">
      <c r="A68" s="1"/>
      <c r="B68" s="1"/>
      <c r="C68" s="1"/>
      <c r="D68" s="1"/>
      <c r="E68" s="1"/>
      <c r="F68" s="1" t="s">
        <v>65</v>
      </c>
      <c r="G68" s="1"/>
      <c r="H68" s="2">
        <v>5676</v>
      </c>
    </row>
    <row r="69" spans="1:8" x14ac:dyDescent="0.2">
      <c r="A69" s="1"/>
      <c r="B69" s="1"/>
      <c r="C69" s="1"/>
      <c r="D69" s="1"/>
      <c r="E69" s="1"/>
      <c r="F69" s="1" t="s">
        <v>50</v>
      </c>
      <c r="G69" s="1"/>
      <c r="H69" s="2">
        <v>1422.41</v>
      </c>
    </row>
    <row r="70" spans="1:8" x14ac:dyDescent="0.2">
      <c r="A70" s="1"/>
      <c r="B70" s="1"/>
      <c r="C70" s="1"/>
      <c r="D70" s="1"/>
      <c r="E70" s="1"/>
      <c r="F70" s="1" t="s">
        <v>27</v>
      </c>
      <c r="G70" s="1"/>
      <c r="H70" s="2">
        <v>7116.74</v>
      </c>
    </row>
    <row r="71" spans="1:8" x14ac:dyDescent="0.2">
      <c r="A71" s="1"/>
      <c r="B71" s="1"/>
      <c r="C71" s="1"/>
      <c r="D71" s="1"/>
      <c r="E71" s="1"/>
      <c r="F71" s="1" t="s">
        <v>66</v>
      </c>
      <c r="G71" s="1"/>
      <c r="H71" s="2">
        <v>1950</v>
      </c>
    </row>
    <row r="72" spans="1:8" x14ac:dyDescent="0.2">
      <c r="A72" s="1"/>
      <c r="B72" s="1"/>
      <c r="C72" s="1"/>
      <c r="D72" s="1"/>
      <c r="E72" s="1"/>
      <c r="F72" s="1" t="s">
        <v>67</v>
      </c>
      <c r="G72" s="1"/>
      <c r="H72" s="2">
        <v>149</v>
      </c>
    </row>
    <row r="73" spans="1:8" x14ac:dyDescent="0.2">
      <c r="A73" s="1"/>
      <c r="B73" s="1"/>
      <c r="C73" s="1"/>
      <c r="D73" s="1"/>
      <c r="E73" s="1"/>
      <c r="F73" s="1" t="s">
        <v>68</v>
      </c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 t="s">
        <v>69</v>
      </c>
      <c r="H74" s="2">
        <v>23887.5</v>
      </c>
    </row>
    <row r="75" spans="1:8" ht="16" thickBot="1" x14ac:dyDescent="0.25">
      <c r="A75" s="1"/>
      <c r="B75" s="1"/>
      <c r="C75" s="1"/>
      <c r="D75" s="1"/>
      <c r="E75" s="1"/>
      <c r="F75" s="1"/>
      <c r="G75" s="1" t="s">
        <v>70</v>
      </c>
      <c r="H75" s="4">
        <v>15000</v>
      </c>
    </row>
    <row r="76" spans="1:8" ht="16" thickBot="1" x14ac:dyDescent="0.25">
      <c r="A76" s="1"/>
      <c r="B76" s="1"/>
      <c r="C76" s="1"/>
      <c r="D76" s="1"/>
      <c r="E76" s="1"/>
      <c r="F76" s="1" t="s">
        <v>71</v>
      </c>
      <c r="G76" s="1"/>
      <c r="H76" s="6">
        <f>ROUND(SUM(H73:H75),5)</f>
        <v>38887.5</v>
      </c>
    </row>
    <row r="77" spans="1:8" x14ac:dyDescent="0.2">
      <c r="A77" s="1"/>
      <c r="B77" s="1"/>
      <c r="C77" s="1"/>
      <c r="D77" s="1"/>
      <c r="E77" s="1" t="s">
        <v>72</v>
      </c>
      <c r="F77" s="1"/>
      <c r="G77" s="1"/>
      <c r="H77" s="2">
        <f>ROUND(SUM(H56:H57)+SUM(H62:H72)+H76,5)</f>
        <v>127322.35</v>
      </c>
    </row>
    <row r="78" spans="1:8" x14ac:dyDescent="0.2">
      <c r="A78" s="1"/>
      <c r="B78" s="1"/>
      <c r="C78" s="1"/>
      <c r="D78" s="1"/>
      <c r="E78" s="1" t="s">
        <v>73</v>
      </c>
      <c r="F78" s="1"/>
      <c r="G78" s="1"/>
      <c r="H78" s="2"/>
    </row>
    <row r="79" spans="1:8" x14ac:dyDescent="0.2">
      <c r="A79" s="1"/>
      <c r="B79" s="1"/>
      <c r="C79" s="1"/>
      <c r="D79" s="1"/>
      <c r="E79" s="1"/>
      <c r="F79" s="1" t="s">
        <v>74</v>
      </c>
      <c r="G79" s="1"/>
      <c r="H79" s="2">
        <v>2259.08</v>
      </c>
    </row>
    <row r="80" spans="1:8" x14ac:dyDescent="0.2">
      <c r="A80" s="1"/>
      <c r="B80" s="1"/>
      <c r="C80" s="1"/>
      <c r="D80" s="1"/>
      <c r="E80" s="1"/>
      <c r="F80" s="1" t="s">
        <v>75</v>
      </c>
      <c r="G80" s="1"/>
      <c r="H80" s="2">
        <v>3114.11</v>
      </c>
    </row>
    <row r="81" spans="1:8" x14ac:dyDescent="0.2">
      <c r="A81" s="1"/>
      <c r="B81" s="1"/>
      <c r="C81" s="1"/>
      <c r="D81" s="1"/>
      <c r="E81" s="1"/>
      <c r="F81" s="1" t="s">
        <v>76</v>
      </c>
      <c r="G81" s="1"/>
      <c r="H81" s="2">
        <v>10571.64</v>
      </c>
    </row>
    <row r="82" spans="1:8" ht="16" thickBot="1" x14ac:dyDescent="0.25">
      <c r="A82" s="1"/>
      <c r="B82" s="1"/>
      <c r="C82" s="1"/>
      <c r="D82" s="1"/>
      <c r="E82" s="1"/>
      <c r="F82" s="1" t="s">
        <v>77</v>
      </c>
      <c r="G82" s="1"/>
      <c r="H82" s="3">
        <v>82090.69</v>
      </c>
    </row>
    <row r="83" spans="1:8" x14ac:dyDescent="0.2">
      <c r="A83" s="1"/>
      <c r="B83" s="1"/>
      <c r="C83" s="1"/>
      <c r="D83" s="1"/>
      <c r="E83" s="1" t="s">
        <v>78</v>
      </c>
      <c r="F83" s="1"/>
      <c r="G83" s="1"/>
      <c r="H83" s="2">
        <f>ROUND(SUM(H78:H82),5)</f>
        <v>98035.520000000004</v>
      </c>
    </row>
    <row r="84" spans="1:8" x14ac:dyDescent="0.2">
      <c r="A84" s="1"/>
      <c r="B84" s="1"/>
      <c r="C84" s="1"/>
      <c r="D84" s="1"/>
      <c r="E84" s="1" t="s">
        <v>79</v>
      </c>
      <c r="F84" s="1"/>
      <c r="G84" s="1"/>
      <c r="H84" s="2"/>
    </row>
    <row r="85" spans="1:8" x14ac:dyDescent="0.2">
      <c r="A85" s="1"/>
      <c r="B85" s="1"/>
      <c r="C85" s="1"/>
      <c r="D85" s="1"/>
      <c r="E85" s="1"/>
      <c r="F85" s="1" t="s">
        <v>80</v>
      </c>
      <c r="G85" s="1"/>
      <c r="H85" s="2">
        <v>146</v>
      </c>
    </row>
    <row r="86" spans="1:8" x14ac:dyDescent="0.2">
      <c r="A86" s="1"/>
      <c r="B86" s="1"/>
      <c r="C86" s="1"/>
      <c r="D86" s="1"/>
      <c r="E86" s="1"/>
      <c r="F86" s="1" t="s">
        <v>81</v>
      </c>
      <c r="G86" s="1"/>
      <c r="H86" s="2">
        <v>970.62</v>
      </c>
    </row>
    <row r="87" spans="1:8" x14ac:dyDescent="0.2">
      <c r="A87" s="1"/>
      <c r="B87" s="1"/>
      <c r="C87" s="1"/>
      <c r="D87" s="1"/>
      <c r="E87" s="1"/>
      <c r="F87" s="1" t="s">
        <v>82</v>
      </c>
      <c r="G87" s="1"/>
      <c r="H87" s="2">
        <v>2430</v>
      </c>
    </row>
    <row r="88" spans="1:8" x14ac:dyDescent="0.2">
      <c r="A88" s="1"/>
      <c r="B88" s="1"/>
      <c r="C88" s="1"/>
      <c r="D88" s="1"/>
      <c r="E88" s="1"/>
      <c r="F88" s="1" t="s">
        <v>83</v>
      </c>
      <c r="G88" s="1"/>
      <c r="H88" s="2">
        <v>3750</v>
      </c>
    </row>
    <row r="89" spans="1:8" x14ac:dyDescent="0.2">
      <c r="A89" s="1"/>
      <c r="B89" s="1"/>
      <c r="C89" s="1"/>
      <c r="D89" s="1"/>
      <c r="E89" s="1"/>
      <c r="F89" s="1" t="s">
        <v>84</v>
      </c>
      <c r="G89" s="1"/>
      <c r="H89" s="2">
        <v>3000</v>
      </c>
    </row>
    <row r="90" spans="1:8" x14ac:dyDescent="0.2">
      <c r="A90" s="1"/>
      <c r="B90" s="1"/>
      <c r="C90" s="1"/>
      <c r="D90" s="1"/>
      <c r="E90" s="1"/>
      <c r="F90" s="1" t="s">
        <v>85</v>
      </c>
      <c r="G90" s="1"/>
      <c r="H90" s="2">
        <v>493.96</v>
      </c>
    </row>
    <row r="91" spans="1:8" ht="16" thickBot="1" x14ac:dyDescent="0.25">
      <c r="A91" s="1"/>
      <c r="B91" s="1"/>
      <c r="C91" s="1"/>
      <c r="D91" s="1"/>
      <c r="E91" s="1"/>
      <c r="F91" s="1" t="s">
        <v>13</v>
      </c>
      <c r="G91" s="1"/>
      <c r="H91" s="4">
        <v>473.42</v>
      </c>
    </row>
    <row r="92" spans="1:8" ht="16" thickBot="1" x14ac:dyDescent="0.25">
      <c r="A92" s="1"/>
      <c r="B92" s="1"/>
      <c r="C92" s="1"/>
      <c r="D92" s="1"/>
      <c r="E92" s="1" t="s">
        <v>86</v>
      </c>
      <c r="F92" s="1"/>
      <c r="G92" s="1"/>
      <c r="H92" s="5">
        <f>ROUND(SUM(H84:H91),5)</f>
        <v>11264</v>
      </c>
    </row>
    <row r="93" spans="1:8" ht="16" thickBot="1" x14ac:dyDescent="0.25">
      <c r="A93" s="1"/>
      <c r="B93" s="1"/>
      <c r="C93" s="1"/>
      <c r="D93" s="1" t="s">
        <v>87</v>
      </c>
      <c r="E93" s="1"/>
      <c r="F93" s="1"/>
      <c r="G93" s="1"/>
      <c r="H93" s="6">
        <f>ROUND(H18+H23+H29+H55+H77+H83+H92,5)</f>
        <v>1034739.3</v>
      </c>
    </row>
    <row r="94" spans="1:8" x14ac:dyDescent="0.2">
      <c r="A94" s="1"/>
      <c r="B94" s="1" t="s">
        <v>88</v>
      </c>
      <c r="C94" s="1"/>
      <c r="D94" s="1"/>
      <c r="E94" s="1"/>
      <c r="F94" s="1"/>
      <c r="G94" s="1"/>
      <c r="H94" s="2">
        <f>ROUND(H2+H17-H93,5)</f>
        <v>1903687.77</v>
      </c>
    </row>
    <row r="95" spans="1:8" x14ac:dyDescent="0.2">
      <c r="A95" s="1"/>
      <c r="B95" s="1" t="s">
        <v>89</v>
      </c>
      <c r="C95" s="1"/>
      <c r="D95" s="1"/>
      <c r="E95" s="1"/>
      <c r="F95" s="1"/>
      <c r="G95" s="1"/>
      <c r="H95" s="2"/>
    </row>
    <row r="96" spans="1:8" x14ac:dyDescent="0.2">
      <c r="A96" s="1"/>
      <c r="B96" s="1"/>
      <c r="C96" s="1" t="s">
        <v>90</v>
      </c>
      <c r="D96" s="1"/>
      <c r="E96" s="1"/>
      <c r="F96" s="1"/>
      <c r="G96" s="1"/>
      <c r="H96" s="2"/>
    </row>
    <row r="97" spans="1:8" x14ac:dyDescent="0.2">
      <c r="A97" s="1"/>
      <c r="B97" s="1"/>
      <c r="C97" s="1"/>
      <c r="D97" s="1" t="s">
        <v>91</v>
      </c>
      <c r="E97" s="1"/>
      <c r="F97" s="1"/>
      <c r="G97" s="1"/>
      <c r="H97" s="2">
        <v>403.1</v>
      </c>
    </row>
    <row r="98" spans="1:8" x14ac:dyDescent="0.2">
      <c r="A98" s="1"/>
      <c r="B98" s="1"/>
      <c r="C98" s="1"/>
      <c r="D98" s="1" t="s">
        <v>92</v>
      </c>
      <c r="E98" s="1"/>
      <c r="F98" s="1"/>
      <c r="G98" s="1"/>
      <c r="H98" s="2"/>
    </row>
    <row r="99" spans="1:8" ht="16" thickBot="1" x14ac:dyDescent="0.25">
      <c r="A99" s="1"/>
      <c r="B99" s="1"/>
      <c r="C99" s="1"/>
      <c r="D99" s="1"/>
      <c r="E99" s="1" t="s">
        <v>93</v>
      </c>
      <c r="F99" s="1"/>
      <c r="G99" s="1"/>
      <c r="H99" s="4">
        <v>34169.339999999997</v>
      </c>
    </row>
    <row r="100" spans="1:8" ht="16" thickBot="1" x14ac:dyDescent="0.25">
      <c r="A100" s="1"/>
      <c r="B100" s="1"/>
      <c r="C100" s="1"/>
      <c r="D100" s="1" t="s">
        <v>94</v>
      </c>
      <c r="E100" s="1"/>
      <c r="F100" s="1"/>
      <c r="G100" s="1"/>
      <c r="H100" s="6">
        <f>ROUND(SUM(H98:H99),5)</f>
        <v>34169.339999999997</v>
      </c>
    </row>
    <row r="101" spans="1:8" x14ac:dyDescent="0.2">
      <c r="A101" s="1"/>
      <c r="B101" s="1"/>
      <c r="C101" s="1" t="s">
        <v>95</v>
      </c>
      <c r="D101" s="1"/>
      <c r="E101" s="1"/>
      <c r="F101" s="1"/>
      <c r="G101" s="1"/>
      <c r="H101" s="2">
        <f>ROUND(SUM(H96:H97)+H100,5)</f>
        <v>34572.44</v>
      </c>
    </row>
    <row r="102" spans="1:8" x14ac:dyDescent="0.2">
      <c r="A102" s="1"/>
      <c r="B102" s="1"/>
      <c r="C102" s="1" t="s">
        <v>96</v>
      </c>
      <c r="D102" s="1"/>
      <c r="E102" s="1"/>
      <c r="F102" s="1"/>
      <c r="G102" s="1"/>
      <c r="H102" s="2"/>
    </row>
    <row r="103" spans="1:8" x14ac:dyDescent="0.2">
      <c r="A103" s="1"/>
      <c r="B103" s="1"/>
      <c r="C103" s="1"/>
      <c r="D103" s="1" t="s">
        <v>97</v>
      </c>
      <c r="E103" s="1"/>
      <c r="F103" s="1"/>
      <c r="G103" s="1"/>
      <c r="H103" s="2"/>
    </row>
    <row r="104" spans="1:8" ht="16" thickBot="1" x14ac:dyDescent="0.25">
      <c r="A104" s="1"/>
      <c r="B104" s="1"/>
      <c r="C104" s="1"/>
      <c r="D104" s="1"/>
      <c r="E104" s="1" t="s">
        <v>93</v>
      </c>
      <c r="F104" s="1"/>
      <c r="G104" s="1"/>
      <c r="H104" s="4">
        <v>36379.86</v>
      </c>
    </row>
    <row r="105" spans="1:8" ht="16" thickBot="1" x14ac:dyDescent="0.25">
      <c r="A105" s="1"/>
      <c r="B105" s="1"/>
      <c r="C105" s="1"/>
      <c r="D105" s="1" t="s">
        <v>98</v>
      </c>
      <c r="E105" s="1"/>
      <c r="F105" s="1"/>
      <c r="G105" s="1"/>
      <c r="H105" s="5">
        <f>ROUND(SUM(H103:H104),5)</f>
        <v>36379.86</v>
      </c>
    </row>
    <row r="106" spans="1:8" ht="16" thickBot="1" x14ac:dyDescent="0.25">
      <c r="A106" s="1"/>
      <c r="B106" s="1"/>
      <c r="C106" s="1" t="s">
        <v>99</v>
      </c>
      <c r="D106" s="1"/>
      <c r="E106" s="1"/>
      <c r="F106" s="1"/>
      <c r="G106" s="1"/>
      <c r="H106" s="5">
        <f>ROUND(H102+H105,5)</f>
        <v>36379.86</v>
      </c>
    </row>
    <row r="107" spans="1:8" ht="16" thickBot="1" x14ac:dyDescent="0.25">
      <c r="A107" s="1"/>
      <c r="B107" s="1" t="s">
        <v>100</v>
      </c>
      <c r="C107" s="1"/>
      <c r="D107" s="1"/>
      <c r="E107" s="1"/>
      <c r="F107" s="1"/>
      <c r="G107" s="1"/>
      <c r="H107" s="5">
        <f>ROUND(H95+H101-H106,5)</f>
        <v>-1807.42</v>
      </c>
    </row>
    <row r="108" spans="1:8" s="8" customFormat="1" ht="12" thickBot="1" x14ac:dyDescent="0.2">
      <c r="A108" s="1" t="s">
        <v>101</v>
      </c>
      <c r="B108" s="1"/>
      <c r="C108" s="1"/>
      <c r="D108" s="1"/>
      <c r="E108" s="1"/>
      <c r="F108" s="1"/>
      <c r="G108" s="1"/>
      <c r="H108" s="7">
        <f>ROUND(H94+H107,5)</f>
        <v>1901880.35</v>
      </c>
    </row>
    <row r="109" spans="1:8" ht="16" thickTop="1" x14ac:dyDescent="0.2"/>
  </sheetData>
  <pageMargins left="0.7" right="0.7" top="0.75" bottom="0.75" header="0.1" footer="0.3"/>
  <pageSetup paperSize="0" orientation="portrait" r:id="rId1"/>
  <headerFooter>
    <oddHeader>&amp;L&amp;"Arial,Bold"&amp;8 4:37 PM
&amp;"Arial,Bold"&amp;8 09/13/18
&amp;"Arial,Bold"&amp;8 Cash Basis&amp;C&amp;"Arial,Bold"&amp;12 AgileAlliance
&amp;"Arial,Bold"&amp;14 Profit &amp;&amp; Loss
&amp;"Arial,Bold"&amp;10 April through June 2018</oddHeader>
    <oddFooter>&amp;R&amp;"Arial,Bold"&amp;8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72FA-511D-9044-8DCD-28D68F132B35}">
  <dimension ref="A1:N131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Q30" sqref="Q30"/>
    </sheetView>
  </sheetViews>
  <sheetFormatPr baseColWidth="10" defaultColWidth="8.83203125" defaultRowHeight="15" x14ac:dyDescent="0.2"/>
  <cols>
    <col min="1" max="6" width="3" style="12" customWidth="1"/>
    <col min="7" max="7" width="26.5" style="12" customWidth="1"/>
    <col min="8" max="8" width="10.33203125" style="13" bestFit="1" customWidth="1"/>
    <col min="9" max="9" width="2.33203125" style="13" customWidth="1"/>
    <col min="10" max="10" width="10.33203125" style="13" bestFit="1" customWidth="1"/>
    <col min="11" max="11" width="2.33203125" style="13" customWidth="1"/>
    <col min="12" max="12" width="10" style="13" bestFit="1" customWidth="1"/>
    <col min="13" max="13" width="2.33203125" style="13" customWidth="1"/>
    <col min="14" max="14" width="9.33203125" style="13" bestFit="1" customWidth="1"/>
  </cols>
  <sheetData>
    <row r="1" spans="1:14" ht="16" thickBot="1" x14ac:dyDescent="0.25">
      <c r="A1" s="1"/>
      <c r="B1" s="1"/>
      <c r="C1" s="1"/>
      <c r="D1" s="1"/>
      <c r="E1" s="1"/>
      <c r="F1" s="1"/>
      <c r="G1" s="1"/>
      <c r="H1" s="23"/>
      <c r="I1" s="24"/>
      <c r="J1" s="23"/>
      <c r="K1" s="24"/>
      <c r="L1" s="23"/>
      <c r="M1" s="24"/>
      <c r="N1" s="23"/>
    </row>
    <row r="2" spans="1:14" s="11" customFormat="1" ht="17" thickTop="1" thickBot="1" x14ac:dyDescent="0.25">
      <c r="A2" s="9"/>
      <c r="B2" s="9"/>
      <c r="C2" s="9"/>
      <c r="D2" s="9"/>
      <c r="E2" s="9"/>
      <c r="F2" s="9"/>
      <c r="G2" s="9"/>
      <c r="H2" s="22" t="s">
        <v>0</v>
      </c>
      <c r="I2" s="15"/>
      <c r="J2" s="22" t="s">
        <v>165</v>
      </c>
      <c r="K2" s="15"/>
      <c r="L2" s="22" t="s">
        <v>142</v>
      </c>
      <c r="M2" s="15"/>
      <c r="N2" s="22" t="s">
        <v>141</v>
      </c>
    </row>
    <row r="3" spans="1:14" ht="16" thickTop="1" x14ac:dyDescent="0.2">
      <c r="A3" s="1"/>
      <c r="B3" s="1" t="s">
        <v>1</v>
      </c>
      <c r="C3" s="1"/>
      <c r="D3" s="1"/>
      <c r="E3" s="1"/>
      <c r="F3" s="1"/>
      <c r="G3" s="1"/>
      <c r="H3" s="2"/>
      <c r="I3" s="14"/>
      <c r="J3" s="2"/>
      <c r="K3" s="14"/>
      <c r="L3" s="2"/>
      <c r="M3" s="14"/>
      <c r="N3" s="19"/>
    </row>
    <row r="4" spans="1:14" x14ac:dyDescent="0.2">
      <c r="A4" s="1"/>
      <c r="B4" s="1"/>
      <c r="C4" s="1"/>
      <c r="D4" s="1" t="s">
        <v>2</v>
      </c>
      <c r="E4" s="1"/>
      <c r="F4" s="1"/>
      <c r="G4" s="1"/>
      <c r="H4" s="2"/>
      <c r="I4" s="14"/>
      <c r="J4" s="2"/>
      <c r="K4" s="14"/>
      <c r="L4" s="2"/>
      <c r="M4" s="14"/>
      <c r="N4" s="19"/>
    </row>
    <row r="5" spans="1:14" x14ac:dyDescent="0.2">
      <c r="A5" s="1"/>
      <c r="B5" s="1"/>
      <c r="C5" s="1"/>
      <c r="D5" s="1"/>
      <c r="E5" s="1" t="s">
        <v>3</v>
      </c>
      <c r="F5" s="1"/>
      <c r="G5" s="1"/>
      <c r="H5" s="2"/>
      <c r="I5" s="14"/>
      <c r="J5" s="2"/>
      <c r="K5" s="14"/>
      <c r="L5" s="2"/>
      <c r="M5" s="14"/>
      <c r="N5" s="19"/>
    </row>
    <row r="6" spans="1:14" x14ac:dyDescent="0.2">
      <c r="A6" s="1"/>
      <c r="B6" s="1"/>
      <c r="C6" s="1"/>
      <c r="D6" s="1"/>
      <c r="E6" s="1"/>
      <c r="F6" s="1" t="s">
        <v>4</v>
      </c>
      <c r="G6" s="1"/>
      <c r="H6" s="2">
        <v>2519386.7200000002</v>
      </c>
      <c r="I6" s="14"/>
      <c r="J6" s="2">
        <v>1695748.04</v>
      </c>
      <c r="K6" s="14"/>
      <c r="L6" s="2">
        <f>ROUND((H6-J6),5)</f>
        <v>823638.68</v>
      </c>
      <c r="M6" s="14"/>
      <c r="N6" s="19">
        <f>ROUND(IF(H6=0, IF(J6=0, 0, SIGN(-J6)), IF(J6=0, SIGN(H6), (H6-J6)/ABS(J6))),5)</f>
        <v>0.48570999999999998</v>
      </c>
    </row>
    <row r="7" spans="1:14" x14ac:dyDescent="0.2">
      <c r="A7" s="1"/>
      <c r="B7" s="1"/>
      <c r="C7" s="1"/>
      <c r="D7" s="1"/>
      <c r="E7" s="1"/>
      <c r="F7" s="1" t="s">
        <v>164</v>
      </c>
      <c r="G7" s="1"/>
      <c r="H7" s="2">
        <v>0</v>
      </c>
      <c r="I7" s="14"/>
      <c r="J7" s="2">
        <v>120</v>
      </c>
      <c r="K7" s="14"/>
      <c r="L7" s="2">
        <f>ROUND((H7-J7),5)</f>
        <v>-120</v>
      </c>
      <c r="M7" s="14"/>
      <c r="N7" s="19">
        <f>ROUND(IF(H7=0, IF(J7=0, 0, SIGN(-J7)), IF(J7=0, SIGN(H7), (H7-J7)/ABS(J7))),5)</f>
        <v>-1</v>
      </c>
    </row>
    <row r="8" spans="1:14" ht="16" thickBot="1" x14ac:dyDescent="0.25">
      <c r="A8" s="1"/>
      <c r="B8" s="1"/>
      <c r="C8" s="1"/>
      <c r="D8" s="1"/>
      <c r="E8" s="1"/>
      <c r="F8" s="1" t="s">
        <v>5</v>
      </c>
      <c r="G8" s="1"/>
      <c r="H8" s="3">
        <v>351500</v>
      </c>
      <c r="I8" s="14"/>
      <c r="J8" s="3">
        <v>423050</v>
      </c>
      <c r="K8" s="14"/>
      <c r="L8" s="3">
        <f>ROUND((H8-J8),5)</f>
        <v>-71550</v>
      </c>
      <c r="M8" s="14"/>
      <c r="N8" s="21">
        <f>ROUND(IF(H8=0, IF(J8=0, 0, SIGN(-J8)), IF(J8=0, SIGN(H8), (H8-J8)/ABS(J8))),5)</f>
        <v>-0.16913</v>
      </c>
    </row>
    <row r="9" spans="1:14" x14ac:dyDescent="0.2">
      <c r="A9" s="1"/>
      <c r="B9" s="1"/>
      <c r="C9" s="1"/>
      <c r="D9" s="1"/>
      <c r="E9" s="1" t="s">
        <v>6</v>
      </c>
      <c r="F9" s="1"/>
      <c r="G9" s="1"/>
      <c r="H9" s="2">
        <f>ROUND(SUM(H5:H8),5)</f>
        <v>2870886.72</v>
      </c>
      <c r="I9" s="14"/>
      <c r="J9" s="2">
        <f>ROUND(SUM(J5:J8),5)</f>
        <v>2118918.04</v>
      </c>
      <c r="K9" s="14"/>
      <c r="L9" s="2">
        <f>ROUND((H9-J9),5)</f>
        <v>751968.68</v>
      </c>
      <c r="M9" s="14"/>
      <c r="N9" s="19">
        <f>ROUND(IF(H9=0, IF(J9=0, 0, SIGN(-J9)), IF(J9=0, SIGN(H9), (H9-J9)/ABS(J9))),5)</f>
        <v>0.35487999999999997</v>
      </c>
    </row>
    <row r="10" spans="1:14" x14ac:dyDescent="0.2">
      <c r="A10" s="1"/>
      <c r="B10" s="1"/>
      <c r="C10" s="1"/>
      <c r="D10" s="1"/>
      <c r="E10" s="1" t="s">
        <v>7</v>
      </c>
      <c r="F10" s="1"/>
      <c r="G10" s="1"/>
      <c r="H10" s="2"/>
      <c r="I10" s="14"/>
      <c r="J10" s="2"/>
      <c r="K10" s="14"/>
      <c r="L10" s="2"/>
      <c r="M10" s="14"/>
      <c r="N10" s="19"/>
    </row>
    <row r="11" spans="1:14" x14ac:dyDescent="0.2">
      <c r="A11" s="1"/>
      <c r="B11" s="1"/>
      <c r="C11" s="1"/>
      <c r="D11" s="1"/>
      <c r="E11" s="1"/>
      <c r="F11" s="1" t="s">
        <v>8</v>
      </c>
      <c r="G11" s="1"/>
      <c r="H11" s="2">
        <v>20750</v>
      </c>
      <c r="I11" s="14"/>
      <c r="J11" s="2">
        <v>20750</v>
      </c>
      <c r="K11" s="14"/>
      <c r="L11" s="2">
        <f>ROUND((H11-J11),5)</f>
        <v>0</v>
      </c>
      <c r="M11" s="14"/>
      <c r="N11" s="19">
        <f>ROUND(IF(H11=0, IF(J11=0, 0, SIGN(-J11)), IF(J11=0, SIGN(H11), (H11-J11)/ABS(J11))),5)</f>
        <v>0</v>
      </c>
    </row>
    <row r="12" spans="1:14" ht="16" thickBot="1" x14ac:dyDescent="0.25">
      <c r="A12" s="1"/>
      <c r="B12" s="1"/>
      <c r="C12" s="1"/>
      <c r="D12" s="1"/>
      <c r="E12" s="1"/>
      <c r="F12" s="1" t="s">
        <v>9</v>
      </c>
      <c r="G12" s="1"/>
      <c r="H12" s="3">
        <v>43200</v>
      </c>
      <c r="I12" s="14"/>
      <c r="J12" s="3">
        <v>36790</v>
      </c>
      <c r="K12" s="14"/>
      <c r="L12" s="3">
        <f>ROUND((H12-J12),5)</f>
        <v>6410</v>
      </c>
      <c r="M12" s="14"/>
      <c r="N12" s="21">
        <f>ROUND(IF(H12=0, IF(J12=0, 0, SIGN(-J12)), IF(J12=0, SIGN(H12), (H12-J12)/ABS(J12))),5)</f>
        <v>0.17423</v>
      </c>
    </row>
    <row r="13" spans="1:14" x14ac:dyDescent="0.2">
      <c r="A13" s="1"/>
      <c r="B13" s="1"/>
      <c r="C13" s="1"/>
      <c r="D13" s="1"/>
      <c r="E13" s="1" t="s">
        <v>10</v>
      </c>
      <c r="F13" s="1"/>
      <c r="G13" s="1"/>
      <c r="H13" s="2">
        <f>ROUND(SUM(H10:H12),5)</f>
        <v>63950</v>
      </c>
      <c r="I13" s="14"/>
      <c r="J13" s="2">
        <f>ROUND(SUM(J10:J12),5)</f>
        <v>57540</v>
      </c>
      <c r="K13" s="14"/>
      <c r="L13" s="2">
        <f>ROUND((H13-J13),5)</f>
        <v>6410</v>
      </c>
      <c r="M13" s="14"/>
      <c r="N13" s="19">
        <f>ROUND(IF(H13=0, IF(J13=0, 0, SIGN(-J13)), IF(J13=0, SIGN(H13), (H13-J13)/ABS(J13))),5)</f>
        <v>0.1114</v>
      </c>
    </row>
    <row r="14" spans="1:14" x14ac:dyDescent="0.2">
      <c r="A14" s="1"/>
      <c r="B14" s="1"/>
      <c r="C14" s="1"/>
      <c r="D14" s="1"/>
      <c r="E14" s="1" t="s">
        <v>163</v>
      </c>
      <c r="F14" s="1"/>
      <c r="G14" s="1"/>
      <c r="H14" s="2">
        <v>0</v>
      </c>
      <c r="I14" s="14"/>
      <c r="J14" s="2">
        <v>10.08</v>
      </c>
      <c r="K14" s="14"/>
      <c r="L14" s="2">
        <f>ROUND((H14-J14),5)</f>
        <v>-10.08</v>
      </c>
      <c r="M14" s="14"/>
      <c r="N14" s="19">
        <f>ROUND(IF(H14=0, IF(J14=0, 0, SIGN(-J14)), IF(J14=0, SIGN(H14), (H14-J14)/ABS(J14))),5)</f>
        <v>-1</v>
      </c>
    </row>
    <row r="15" spans="1:14" x14ac:dyDescent="0.2">
      <c r="A15" s="1"/>
      <c r="B15" s="1"/>
      <c r="C15" s="1"/>
      <c r="D15" s="1"/>
      <c r="E15" s="1" t="s">
        <v>11</v>
      </c>
      <c r="F15" s="1"/>
      <c r="G15" s="1"/>
      <c r="H15" s="2"/>
      <c r="I15" s="14"/>
      <c r="J15" s="2"/>
      <c r="K15" s="14"/>
      <c r="L15" s="2"/>
      <c r="M15" s="14"/>
      <c r="N15" s="19"/>
    </row>
    <row r="16" spans="1:14" x14ac:dyDescent="0.2">
      <c r="A16" s="1"/>
      <c r="B16" s="1"/>
      <c r="C16" s="1"/>
      <c r="D16" s="1"/>
      <c r="E16" s="1"/>
      <c r="F16" s="1" t="s">
        <v>12</v>
      </c>
      <c r="G16" s="1"/>
      <c r="H16" s="2">
        <v>-1712.12</v>
      </c>
      <c r="I16" s="14"/>
      <c r="J16" s="2">
        <v>0</v>
      </c>
      <c r="K16" s="14"/>
      <c r="L16" s="2">
        <f>ROUND((H16-J16),5)</f>
        <v>-1712.12</v>
      </c>
      <c r="M16" s="14"/>
      <c r="N16" s="19">
        <f>ROUND(IF(H16=0, IF(J16=0, 0, SIGN(-J16)), IF(J16=0, SIGN(H16), (H16-J16)/ABS(J16))),5)</f>
        <v>-1</v>
      </c>
    </row>
    <row r="17" spans="1:14" ht="16" thickBot="1" x14ac:dyDescent="0.25">
      <c r="A17" s="1"/>
      <c r="B17" s="1"/>
      <c r="C17" s="1"/>
      <c r="D17" s="1"/>
      <c r="E17" s="1"/>
      <c r="F17" s="1" t="s">
        <v>13</v>
      </c>
      <c r="G17" s="1"/>
      <c r="H17" s="4">
        <v>5302.47</v>
      </c>
      <c r="I17" s="14"/>
      <c r="J17" s="4">
        <v>2993.07</v>
      </c>
      <c r="K17" s="14"/>
      <c r="L17" s="4">
        <f>ROUND((H17-J17),5)</f>
        <v>2309.4</v>
      </c>
      <c r="M17" s="14"/>
      <c r="N17" s="18">
        <f>ROUND(IF(H17=0, IF(J17=0, 0, SIGN(-J17)), IF(J17=0, SIGN(H17), (H17-J17)/ABS(J17))),5)</f>
        <v>0.77158000000000004</v>
      </c>
    </row>
    <row r="18" spans="1:14" ht="16" thickBot="1" x14ac:dyDescent="0.25">
      <c r="A18" s="1"/>
      <c r="B18" s="1"/>
      <c r="C18" s="1"/>
      <c r="D18" s="1"/>
      <c r="E18" s="1" t="s">
        <v>14</v>
      </c>
      <c r="F18" s="1"/>
      <c r="G18" s="1"/>
      <c r="H18" s="5">
        <f>ROUND(SUM(H15:H17),5)</f>
        <v>3590.35</v>
      </c>
      <c r="I18" s="14"/>
      <c r="J18" s="5">
        <f>ROUND(SUM(J15:J17),5)</f>
        <v>2993.07</v>
      </c>
      <c r="K18" s="14"/>
      <c r="L18" s="5">
        <f>ROUND((H18-J18),5)</f>
        <v>597.28</v>
      </c>
      <c r="M18" s="14"/>
      <c r="N18" s="17">
        <f>ROUND(IF(H18=0, IF(J18=0, 0, SIGN(-J18)), IF(J18=0, SIGN(H18), (H18-J18)/ABS(J18))),5)</f>
        <v>0.19955000000000001</v>
      </c>
    </row>
    <row r="19" spans="1:14" ht="16" thickBot="1" x14ac:dyDescent="0.25">
      <c r="A19" s="1"/>
      <c r="B19" s="1"/>
      <c r="C19" s="1"/>
      <c r="D19" s="1" t="s">
        <v>15</v>
      </c>
      <c r="E19" s="1"/>
      <c r="F19" s="1"/>
      <c r="G19" s="1"/>
      <c r="H19" s="6">
        <f>ROUND(H4+H9+SUM(H13:H14)+H18,5)</f>
        <v>2938427.07</v>
      </c>
      <c r="I19" s="14"/>
      <c r="J19" s="6">
        <f>ROUND(J4+J9+SUM(J13:J14)+J18,5)</f>
        <v>2179461.19</v>
      </c>
      <c r="K19" s="14"/>
      <c r="L19" s="6">
        <f>ROUND((H19-J19),5)</f>
        <v>758965.88</v>
      </c>
      <c r="M19" s="14"/>
      <c r="N19" s="20">
        <f>ROUND(IF(H19=0, IF(J19=0, 0, SIGN(-J19)), IF(J19=0, SIGN(H19), (H19-J19)/ABS(J19))),5)</f>
        <v>0.34823999999999999</v>
      </c>
    </row>
    <row r="20" spans="1:14" x14ac:dyDescent="0.2">
      <c r="A20" s="1"/>
      <c r="B20" s="1"/>
      <c r="C20" s="1" t="s">
        <v>16</v>
      </c>
      <c r="D20" s="1"/>
      <c r="E20" s="1"/>
      <c r="F20" s="1"/>
      <c r="G20" s="1"/>
      <c r="H20" s="2">
        <f>H19</f>
        <v>2938427.07</v>
      </c>
      <c r="I20" s="14"/>
      <c r="J20" s="2">
        <f>J19</f>
        <v>2179461.19</v>
      </c>
      <c r="K20" s="14"/>
      <c r="L20" s="2">
        <f>ROUND((H20-J20),5)</f>
        <v>758965.88</v>
      </c>
      <c r="M20" s="14"/>
      <c r="N20" s="19">
        <f>ROUND(IF(H20=0, IF(J20=0, 0, SIGN(-J20)), IF(J20=0, SIGN(H20), (H20-J20)/ABS(J20))),5)</f>
        <v>0.34823999999999999</v>
      </c>
    </row>
    <row r="21" spans="1:14" x14ac:dyDescent="0.2">
      <c r="A21" s="1"/>
      <c r="B21" s="1"/>
      <c r="C21" s="1"/>
      <c r="D21" s="1" t="s">
        <v>17</v>
      </c>
      <c r="E21" s="1"/>
      <c r="F21" s="1"/>
      <c r="G21" s="1"/>
      <c r="H21" s="2"/>
      <c r="I21" s="14"/>
      <c r="J21" s="2"/>
      <c r="K21" s="14"/>
      <c r="L21" s="2"/>
      <c r="M21" s="14"/>
      <c r="N21" s="19"/>
    </row>
    <row r="22" spans="1:14" x14ac:dyDescent="0.2">
      <c r="A22" s="1"/>
      <c r="B22" s="1"/>
      <c r="C22" s="1"/>
      <c r="D22" s="1"/>
      <c r="E22" s="1" t="s">
        <v>18</v>
      </c>
      <c r="F22" s="1"/>
      <c r="G22" s="1"/>
      <c r="H22" s="2"/>
      <c r="I22" s="14"/>
      <c r="J22" s="2"/>
      <c r="K22" s="14"/>
      <c r="L22" s="2"/>
      <c r="M22" s="14"/>
      <c r="N22" s="19"/>
    </row>
    <row r="23" spans="1:14" x14ac:dyDescent="0.2">
      <c r="A23" s="1"/>
      <c r="B23" s="1"/>
      <c r="C23" s="1"/>
      <c r="D23" s="1"/>
      <c r="E23" s="1"/>
      <c r="F23" s="1" t="s">
        <v>19</v>
      </c>
      <c r="G23" s="1"/>
      <c r="H23" s="2">
        <v>511.71</v>
      </c>
      <c r="I23" s="14"/>
      <c r="J23" s="2">
        <v>826.01</v>
      </c>
      <c r="K23" s="14"/>
      <c r="L23" s="2">
        <f>ROUND((H23-J23),5)</f>
        <v>-314.3</v>
      </c>
      <c r="M23" s="14"/>
      <c r="N23" s="19">
        <f>ROUND(IF(H23=0, IF(J23=0, 0, SIGN(-J23)), IF(J23=0, SIGN(H23), (H23-J23)/ABS(J23))),5)</f>
        <v>-0.3805</v>
      </c>
    </row>
    <row r="24" spans="1:14" x14ac:dyDescent="0.2">
      <c r="A24" s="1"/>
      <c r="B24" s="1"/>
      <c r="C24" s="1"/>
      <c r="D24" s="1"/>
      <c r="E24" s="1"/>
      <c r="F24" s="1" t="s">
        <v>20</v>
      </c>
      <c r="G24" s="1"/>
      <c r="H24" s="2">
        <v>1203.06</v>
      </c>
      <c r="I24" s="14"/>
      <c r="J24" s="2">
        <v>975.36</v>
      </c>
      <c r="K24" s="14"/>
      <c r="L24" s="2">
        <f>ROUND((H24-J24),5)</f>
        <v>227.7</v>
      </c>
      <c r="M24" s="14"/>
      <c r="N24" s="19">
        <f>ROUND(IF(H24=0, IF(J24=0, 0, SIGN(-J24)), IF(J24=0, SIGN(H24), (H24-J24)/ABS(J24))),5)</f>
        <v>0.23344999999999999</v>
      </c>
    </row>
    <row r="25" spans="1:14" ht="16" thickBot="1" x14ac:dyDescent="0.25">
      <c r="A25" s="1"/>
      <c r="B25" s="1"/>
      <c r="C25" s="1"/>
      <c r="D25" s="1"/>
      <c r="E25" s="1"/>
      <c r="F25" s="1" t="s">
        <v>21</v>
      </c>
      <c r="G25" s="1"/>
      <c r="H25" s="3">
        <v>2.99</v>
      </c>
      <c r="I25" s="14"/>
      <c r="J25" s="3">
        <v>0</v>
      </c>
      <c r="K25" s="14"/>
      <c r="L25" s="3">
        <f>ROUND((H25-J25),5)</f>
        <v>2.99</v>
      </c>
      <c r="M25" s="14"/>
      <c r="N25" s="21">
        <f>ROUND(IF(H25=0, IF(J25=0, 0, SIGN(-J25)), IF(J25=0, SIGN(H25), (H25-J25)/ABS(J25))),5)</f>
        <v>1</v>
      </c>
    </row>
    <row r="26" spans="1:14" x14ac:dyDescent="0.2">
      <c r="A26" s="1"/>
      <c r="B26" s="1"/>
      <c r="C26" s="1"/>
      <c r="D26" s="1"/>
      <c r="E26" s="1" t="s">
        <v>22</v>
      </c>
      <c r="F26" s="1"/>
      <c r="G26" s="1"/>
      <c r="H26" s="2">
        <f>ROUND(SUM(H22:H25),5)</f>
        <v>1717.76</v>
      </c>
      <c r="I26" s="14"/>
      <c r="J26" s="2">
        <f>ROUND(SUM(J22:J25),5)</f>
        <v>1801.37</v>
      </c>
      <c r="K26" s="14"/>
      <c r="L26" s="2">
        <f>ROUND((H26-J26),5)</f>
        <v>-83.61</v>
      </c>
      <c r="M26" s="14"/>
      <c r="N26" s="19">
        <f>ROUND(IF(H26=0, IF(J26=0, 0, SIGN(-J26)), IF(J26=0, SIGN(H26), (H26-J26)/ABS(J26))),5)</f>
        <v>-4.641E-2</v>
      </c>
    </row>
    <row r="27" spans="1:14" x14ac:dyDescent="0.2">
      <c r="A27" s="1"/>
      <c r="B27" s="1"/>
      <c r="C27" s="1"/>
      <c r="D27" s="1"/>
      <c r="E27" s="1" t="s">
        <v>23</v>
      </c>
      <c r="F27" s="1"/>
      <c r="G27" s="1"/>
      <c r="H27" s="2"/>
      <c r="I27" s="14"/>
      <c r="J27" s="2"/>
      <c r="K27" s="14"/>
      <c r="L27" s="2"/>
      <c r="M27" s="14"/>
      <c r="N27" s="19"/>
    </row>
    <row r="28" spans="1:14" x14ac:dyDescent="0.2">
      <c r="A28" s="1"/>
      <c r="B28" s="1"/>
      <c r="C28" s="1"/>
      <c r="D28" s="1"/>
      <c r="E28" s="1"/>
      <c r="F28" s="1" t="s">
        <v>162</v>
      </c>
      <c r="G28" s="1"/>
      <c r="H28" s="2">
        <v>0</v>
      </c>
      <c r="I28" s="14"/>
      <c r="J28" s="2">
        <v>37144.120000000003</v>
      </c>
      <c r="K28" s="14"/>
      <c r="L28" s="2">
        <f>ROUND((H28-J28),5)</f>
        <v>-37144.120000000003</v>
      </c>
      <c r="M28" s="14"/>
      <c r="N28" s="19">
        <f>ROUND(IF(H28=0, IF(J28=0, 0, SIGN(-J28)), IF(J28=0, SIGN(H28), (H28-J28)/ABS(J28))),5)</f>
        <v>-1</v>
      </c>
    </row>
    <row r="29" spans="1:14" x14ac:dyDescent="0.2">
      <c r="A29" s="1"/>
      <c r="B29" s="1"/>
      <c r="C29" s="1"/>
      <c r="D29" s="1"/>
      <c r="E29" s="1"/>
      <c r="F29" s="1" t="s">
        <v>24</v>
      </c>
      <c r="G29" s="1"/>
      <c r="H29" s="2">
        <v>24700.12</v>
      </c>
      <c r="I29" s="14"/>
      <c r="J29" s="2">
        <v>16124.41</v>
      </c>
      <c r="K29" s="14"/>
      <c r="L29" s="2">
        <f>ROUND((H29-J29),5)</f>
        <v>8575.7099999999991</v>
      </c>
      <c r="M29" s="14"/>
      <c r="N29" s="19">
        <f>ROUND(IF(H29=0, IF(J29=0, 0, SIGN(-J29)), IF(J29=0, SIGN(H29), (H29-J29)/ABS(J29))),5)</f>
        <v>0.53185000000000004</v>
      </c>
    </row>
    <row r="30" spans="1:14" x14ac:dyDescent="0.2">
      <c r="A30" s="1"/>
      <c r="B30" s="1"/>
      <c r="C30" s="1"/>
      <c r="D30" s="1"/>
      <c r="E30" s="1"/>
      <c r="F30" s="1" t="s">
        <v>25</v>
      </c>
      <c r="G30" s="1"/>
      <c r="H30" s="2">
        <v>37.909999999999997</v>
      </c>
      <c r="I30" s="14"/>
      <c r="J30" s="2">
        <v>1512.58</v>
      </c>
      <c r="K30" s="14"/>
      <c r="L30" s="2">
        <f>ROUND((H30-J30),5)</f>
        <v>-1474.67</v>
      </c>
      <c r="M30" s="14"/>
      <c r="N30" s="19">
        <f>ROUND(IF(H30=0, IF(J30=0, 0, SIGN(-J30)), IF(J30=0, SIGN(H30), (H30-J30)/ABS(J30))),5)</f>
        <v>-0.97494000000000003</v>
      </c>
    </row>
    <row r="31" spans="1:14" x14ac:dyDescent="0.2">
      <c r="A31" s="1"/>
      <c r="B31" s="1"/>
      <c r="C31" s="1"/>
      <c r="D31" s="1"/>
      <c r="E31" s="1"/>
      <c r="F31" s="1" t="s">
        <v>26</v>
      </c>
      <c r="G31" s="1"/>
      <c r="H31" s="2">
        <v>414.6</v>
      </c>
      <c r="I31" s="14"/>
      <c r="J31" s="2">
        <v>405.64</v>
      </c>
      <c r="K31" s="14"/>
      <c r="L31" s="2">
        <f>ROUND((H31-J31),5)</f>
        <v>8.9600000000000009</v>
      </c>
      <c r="M31" s="14"/>
      <c r="N31" s="19">
        <f>ROUND(IF(H31=0, IF(J31=0, 0, SIGN(-J31)), IF(J31=0, SIGN(H31), (H31-J31)/ABS(J31))),5)</f>
        <v>2.2089999999999999E-2</v>
      </c>
    </row>
    <row r="32" spans="1:14" x14ac:dyDescent="0.2">
      <c r="A32" s="1"/>
      <c r="B32" s="1"/>
      <c r="C32" s="1"/>
      <c r="D32" s="1"/>
      <c r="E32" s="1"/>
      <c r="F32" s="1" t="s">
        <v>27</v>
      </c>
      <c r="G32" s="1"/>
      <c r="H32" s="2">
        <v>25541.15</v>
      </c>
      <c r="I32" s="14"/>
      <c r="J32" s="2">
        <v>700.66</v>
      </c>
      <c r="K32" s="14"/>
      <c r="L32" s="2">
        <f>ROUND((H32-J32),5)</f>
        <v>24840.49</v>
      </c>
      <c r="M32" s="14"/>
      <c r="N32" s="19">
        <f>ROUND(IF(H32=0, IF(J32=0, 0, SIGN(-J32)), IF(J32=0, SIGN(H32), (H32-J32)/ABS(J32))),5)</f>
        <v>35.45299</v>
      </c>
    </row>
    <row r="33" spans="1:14" ht="16" thickBot="1" x14ac:dyDescent="0.25">
      <c r="A33" s="1"/>
      <c r="B33" s="1"/>
      <c r="C33" s="1"/>
      <c r="D33" s="1"/>
      <c r="E33" s="1"/>
      <c r="F33" s="1" t="s">
        <v>161</v>
      </c>
      <c r="G33" s="1"/>
      <c r="H33" s="3">
        <v>0</v>
      </c>
      <c r="I33" s="14"/>
      <c r="J33" s="3">
        <v>60000</v>
      </c>
      <c r="K33" s="14"/>
      <c r="L33" s="3">
        <f>ROUND((H33-J33),5)</f>
        <v>-60000</v>
      </c>
      <c r="M33" s="14"/>
      <c r="N33" s="21">
        <f>ROUND(IF(H33=0, IF(J33=0, 0, SIGN(-J33)), IF(J33=0, SIGN(H33), (H33-J33)/ABS(J33))),5)</f>
        <v>-1</v>
      </c>
    </row>
    <row r="34" spans="1:14" x14ac:dyDescent="0.2">
      <c r="A34" s="1"/>
      <c r="B34" s="1"/>
      <c r="C34" s="1"/>
      <c r="D34" s="1"/>
      <c r="E34" s="1" t="s">
        <v>28</v>
      </c>
      <c r="F34" s="1"/>
      <c r="G34" s="1"/>
      <c r="H34" s="2">
        <f>ROUND(SUM(H27:H33),5)</f>
        <v>50693.78</v>
      </c>
      <c r="I34" s="14"/>
      <c r="J34" s="2">
        <f>ROUND(SUM(J27:J33),5)</f>
        <v>115887.41</v>
      </c>
      <c r="K34" s="14"/>
      <c r="L34" s="2">
        <f>ROUND((H34-J34),5)</f>
        <v>-65193.63</v>
      </c>
      <c r="M34" s="14"/>
      <c r="N34" s="19">
        <f>ROUND(IF(H34=0, IF(J34=0, 0, SIGN(-J34)), IF(J34=0, SIGN(H34), (H34-J34)/ABS(J34))),5)</f>
        <v>-0.56255999999999995</v>
      </c>
    </row>
    <row r="35" spans="1:14" x14ac:dyDescent="0.2">
      <c r="A35" s="1"/>
      <c r="B35" s="1"/>
      <c r="C35" s="1"/>
      <c r="D35" s="1"/>
      <c r="E35" s="1" t="s">
        <v>160</v>
      </c>
      <c r="F35" s="1"/>
      <c r="G35" s="1"/>
      <c r="H35" s="2"/>
      <c r="I35" s="14"/>
      <c r="J35" s="2"/>
      <c r="K35" s="14"/>
      <c r="L35" s="2"/>
      <c r="M35" s="14"/>
      <c r="N35" s="19"/>
    </row>
    <row r="36" spans="1:14" ht="16" thickBot="1" x14ac:dyDescent="0.25">
      <c r="A36" s="1"/>
      <c r="B36" s="1"/>
      <c r="C36" s="1"/>
      <c r="D36" s="1"/>
      <c r="E36" s="1"/>
      <c r="F36" s="1" t="s">
        <v>159</v>
      </c>
      <c r="G36" s="1"/>
      <c r="H36" s="3">
        <v>0</v>
      </c>
      <c r="I36" s="14"/>
      <c r="J36" s="3">
        <v>172.98</v>
      </c>
      <c r="K36" s="14"/>
      <c r="L36" s="3">
        <f>ROUND((H36-J36),5)</f>
        <v>-172.98</v>
      </c>
      <c r="M36" s="14"/>
      <c r="N36" s="21">
        <f>ROUND(IF(H36=0, IF(J36=0, 0, SIGN(-J36)), IF(J36=0, SIGN(H36), (H36-J36)/ABS(J36))),5)</f>
        <v>-1</v>
      </c>
    </row>
    <row r="37" spans="1:14" x14ac:dyDescent="0.2">
      <c r="A37" s="1"/>
      <c r="B37" s="1"/>
      <c r="C37" s="1"/>
      <c r="D37" s="1"/>
      <c r="E37" s="1" t="s">
        <v>158</v>
      </c>
      <c r="F37" s="1"/>
      <c r="G37" s="1"/>
      <c r="H37" s="2">
        <f>ROUND(SUM(H35:H36),5)</f>
        <v>0</v>
      </c>
      <c r="I37" s="14"/>
      <c r="J37" s="2">
        <f>ROUND(SUM(J35:J36),5)</f>
        <v>172.98</v>
      </c>
      <c r="K37" s="14"/>
      <c r="L37" s="2">
        <f>ROUND((H37-J37),5)</f>
        <v>-172.98</v>
      </c>
      <c r="M37" s="14"/>
      <c r="N37" s="19">
        <f>ROUND(IF(H37=0, IF(J37=0, 0, SIGN(-J37)), IF(J37=0, SIGN(H37), (H37-J37)/ABS(J37))),5)</f>
        <v>-1</v>
      </c>
    </row>
    <row r="38" spans="1:14" x14ac:dyDescent="0.2">
      <c r="A38" s="1"/>
      <c r="B38" s="1"/>
      <c r="C38" s="1"/>
      <c r="D38" s="1"/>
      <c r="E38" s="1" t="s">
        <v>29</v>
      </c>
      <c r="F38" s="1"/>
      <c r="G38" s="1"/>
      <c r="H38" s="2"/>
      <c r="I38" s="14"/>
      <c r="J38" s="2"/>
      <c r="K38" s="14"/>
      <c r="L38" s="2"/>
      <c r="M38" s="14"/>
      <c r="N38" s="19"/>
    </row>
    <row r="39" spans="1:14" x14ac:dyDescent="0.2">
      <c r="A39" s="1"/>
      <c r="B39" s="1"/>
      <c r="C39" s="1"/>
      <c r="D39" s="1"/>
      <c r="E39" s="1"/>
      <c r="F39" s="1" t="s">
        <v>157</v>
      </c>
      <c r="G39" s="1"/>
      <c r="H39" s="2">
        <v>0</v>
      </c>
      <c r="I39" s="14"/>
      <c r="J39" s="2">
        <v>5724.32</v>
      </c>
      <c r="K39" s="14"/>
      <c r="L39" s="2">
        <f>ROUND((H39-J39),5)</f>
        <v>-5724.32</v>
      </c>
      <c r="M39" s="14"/>
      <c r="N39" s="19">
        <f>ROUND(IF(H39=0, IF(J39=0, 0, SIGN(-J39)), IF(J39=0, SIGN(H39), (H39-J39)/ABS(J39))),5)</f>
        <v>-1</v>
      </c>
    </row>
    <row r="40" spans="1:14" x14ac:dyDescent="0.2">
      <c r="A40" s="1"/>
      <c r="B40" s="1"/>
      <c r="C40" s="1"/>
      <c r="D40" s="1"/>
      <c r="E40" s="1"/>
      <c r="F40" s="1" t="s">
        <v>30</v>
      </c>
      <c r="G40" s="1"/>
      <c r="H40" s="2">
        <v>96.97</v>
      </c>
      <c r="I40" s="14"/>
      <c r="J40" s="2">
        <v>3921.53</v>
      </c>
      <c r="K40" s="14"/>
      <c r="L40" s="2">
        <f>ROUND((H40-J40),5)</f>
        <v>-3824.56</v>
      </c>
      <c r="M40" s="14"/>
      <c r="N40" s="19">
        <f>ROUND(IF(H40=0, IF(J40=0, 0, SIGN(-J40)), IF(J40=0, SIGN(H40), (H40-J40)/ABS(J40))),5)</f>
        <v>-0.97526999999999997</v>
      </c>
    </row>
    <row r="41" spans="1:14" x14ac:dyDescent="0.2">
      <c r="A41" s="1"/>
      <c r="B41" s="1"/>
      <c r="C41" s="1"/>
      <c r="D41" s="1"/>
      <c r="E41" s="1"/>
      <c r="F41" s="1" t="s">
        <v>31</v>
      </c>
      <c r="G41" s="1"/>
      <c r="H41" s="2">
        <v>4000</v>
      </c>
      <c r="I41" s="14"/>
      <c r="J41" s="2">
        <v>0</v>
      </c>
      <c r="K41" s="14"/>
      <c r="L41" s="2">
        <f>ROUND((H41-J41),5)</f>
        <v>4000</v>
      </c>
      <c r="M41" s="14"/>
      <c r="N41" s="19">
        <f>ROUND(IF(H41=0, IF(J41=0, 0, SIGN(-J41)), IF(J41=0, SIGN(H41), (H41-J41)/ABS(J41))),5)</f>
        <v>1</v>
      </c>
    </row>
    <row r="42" spans="1:14" x14ac:dyDescent="0.2">
      <c r="A42" s="1"/>
      <c r="B42" s="1"/>
      <c r="C42" s="1"/>
      <c r="D42" s="1"/>
      <c r="E42" s="1"/>
      <c r="F42" s="1" t="s">
        <v>32</v>
      </c>
      <c r="G42" s="1"/>
      <c r="H42" s="2">
        <v>130100.22</v>
      </c>
      <c r="I42" s="14"/>
      <c r="J42" s="2">
        <v>227327.4</v>
      </c>
      <c r="K42" s="14"/>
      <c r="L42" s="2">
        <f>ROUND((H42-J42),5)</f>
        <v>-97227.18</v>
      </c>
      <c r="M42" s="14"/>
      <c r="N42" s="19">
        <f>ROUND(IF(H42=0, IF(J42=0, 0, SIGN(-J42)), IF(J42=0, SIGN(H42), (H42-J42)/ABS(J42))),5)</f>
        <v>-0.42770000000000002</v>
      </c>
    </row>
    <row r="43" spans="1:14" x14ac:dyDescent="0.2">
      <c r="A43" s="1"/>
      <c r="B43" s="1"/>
      <c r="C43" s="1"/>
      <c r="D43" s="1"/>
      <c r="E43" s="1"/>
      <c r="F43" s="1" t="s">
        <v>33</v>
      </c>
      <c r="G43" s="1"/>
      <c r="H43" s="2">
        <v>57811.3</v>
      </c>
      <c r="I43" s="14"/>
      <c r="J43" s="2">
        <v>35323.07</v>
      </c>
      <c r="K43" s="14"/>
      <c r="L43" s="2">
        <f>ROUND((H43-J43),5)</f>
        <v>22488.23</v>
      </c>
      <c r="M43" s="14"/>
      <c r="N43" s="19">
        <f>ROUND(IF(H43=0, IF(J43=0, 0, SIGN(-J43)), IF(J43=0, SIGN(H43), (H43-J43)/ABS(J43))),5)</f>
        <v>0.63663999999999998</v>
      </c>
    </row>
    <row r="44" spans="1:14" x14ac:dyDescent="0.2">
      <c r="A44" s="1"/>
      <c r="B44" s="1"/>
      <c r="C44" s="1"/>
      <c r="D44" s="1"/>
      <c r="E44" s="1"/>
      <c r="F44" s="1" t="s">
        <v>34</v>
      </c>
      <c r="G44" s="1"/>
      <c r="H44" s="2">
        <v>64369.440000000002</v>
      </c>
      <c r="I44" s="14"/>
      <c r="J44" s="2">
        <v>39335.07</v>
      </c>
      <c r="K44" s="14"/>
      <c r="L44" s="2">
        <f>ROUND((H44-J44),5)</f>
        <v>25034.37</v>
      </c>
      <c r="M44" s="14"/>
      <c r="N44" s="19">
        <f>ROUND(IF(H44=0, IF(J44=0, 0, SIGN(-J44)), IF(J44=0, SIGN(H44), (H44-J44)/ABS(J44))),5)</f>
        <v>0.63644000000000001</v>
      </c>
    </row>
    <row r="45" spans="1:14" x14ac:dyDescent="0.2">
      <c r="A45" s="1"/>
      <c r="B45" s="1"/>
      <c r="C45" s="1"/>
      <c r="D45" s="1"/>
      <c r="E45" s="1"/>
      <c r="F45" s="1" t="s">
        <v>35</v>
      </c>
      <c r="G45" s="1"/>
      <c r="H45" s="2">
        <v>17688.349999999999</v>
      </c>
      <c r="I45" s="14"/>
      <c r="J45" s="2">
        <v>11570.56</v>
      </c>
      <c r="K45" s="14"/>
      <c r="L45" s="2">
        <f>ROUND((H45-J45),5)</f>
        <v>6117.79</v>
      </c>
      <c r="M45" s="14"/>
      <c r="N45" s="19">
        <f>ROUND(IF(H45=0, IF(J45=0, 0, SIGN(-J45)), IF(J45=0, SIGN(H45), (H45-J45)/ABS(J45))),5)</f>
        <v>0.52873999999999999</v>
      </c>
    </row>
    <row r="46" spans="1:14" x14ac:dyDescent="0.2">
      <c r="A46" s="1"/>
      <c r="B46" s="1"/>
      <c r="C46" s="1"/>
      <c r="D46" s="1"/>
      <c r="E46" s="1"/>
      <c r="F46" s="1" t="s">
        <v>36</v>
      </c>
      <c r="G46" s="1"/>
      <c r="H46" s="2">
        <v>601</v>
      </c>
      <c r="I46" s="14"/>
      <c r="J46" s="2">
        <v>403.76</v>
      </c>
      <c r="K46" s="14"/>
      <c r="L46" s="2">
        <f>ROUND((H46-J46),5)</f>
        <v>197.24</v>
      </c>
      <c r="M46" s="14"/>
      <c r="N46" s="19">
        <f>ROUND(IF(H46=0, IF(J46=0, 0, SIGN(-J46)), IF(J46=0, SIGN(H46), (H46-J46)/ABS(J46))),5)</f>
        <v>0.48851</v>
      </c>
    </row>
    <row r="47" spans="1:14" x14ac:dyDescent="0.2">
      <c r="A47" s="1"/>
      <c r="B47" s="1"/>
      <c r="C47" s="1"/>
      <c r="D47" s="1"/>
      <c r="E47" s="1"/>
      <c r="F47" s="1" t="s">
        <v>156</v>
      </c>
      <c r="G47" s="1"/>
      <c r="H47" s="2">
        <v>0</v>
      </c>
      <c r="I47" s="14"/>
      <c r="J47" s="2">
        <v>21517.31</v>
      </c>
      <c r="K47" s="14"/>
      <c r="L47" s="2">
        <f>ROUND((H47-J47),5)</f>
        <v>-21517.31</v>
      </c>
      <c r="M47" s="14"/>
      <c r="N47" s="19">
        <f>ROUND(IF(H47=0, IF(J47=0, 0, SIGN(-J47)), IF(J47=0, SIGN(H47), (H47-J47)/ABS(J47))),5)</f>
        <v>-1</v>
      </c>
    </row>
    <row r="48" spans="1:14" x14ac:dyDescent="0.2">
      <c r="A48" s="1"/>
      <c r="B48" s="1"/>
      <c r="C48" s="1"/>
      <c r="D48" s="1"/>
      <c r="E48" s="1"/>
      <c r="F48" s="1" t="s">
        <v>37</v>
      </c>
      <c r="G48" s="1"/>
      <c r="H48" s="2">
        <v>192375.83</v>
      </c>
      <c r="I48" s="14"/>
      <c r="J48" s="2">
        <v>51058.76</v>
      </c>
      <c r="K48" s="14"/>
      <c r="L48" s="2">
        <f>ROUND((H48-J48),5)</f>
        <v>141317.07</v>
      </c>
      <c r="M48" s="14"/>
      <c r="N48" s="19">
        <f>ROUND(IF(H48=0, IF(J48=0, 0, SIGN(-J48)), IF(J48=0, SIGN(H48), (H48-J48)/ABS(J48))),5)</f>
        <v>2.7677299999999998</v>
      </c>
    </row>
    <row r="49" spans="1:14" x14ac:dyDescent="0.2">
      <c r="A49" s="1"/>
      <c r="B49" s="1"/>
      <c r="C49" s="1"/>
      <c r="D49" s="1"/>
      <c r="E49" s="1"/>
      <c r="F49" s="1" t="s">
        <v>38</v>
      </c>
      <c r="G49" s="1"/>
      <c r="H49" s="2">
        <v>179271.43</v>
      </c>
      <c r="I49" s="14"/>
      <c r="J49" s="2">
        <v>474730.3</v>
      </c>
      <c r="K49" s="14"/>
      <c r="L49" s="2">
        <f>ROUND((H49-J49),5)</f>
        <v>-295458.87</v>
      </c>
      <c r="M49" s="14"/>
      <c r="N49" s="19">
        <f>ROUND(IF(H49=0, IF(J49=0, 0, SIGN(-J49)), IF(J49=0, SIGN(H49), (H49-J49)/ABS(J49))),5)</f>
        <v>-0.62236999999999998</v>
      </c>
    </row>
    <row r="50" spans="1:14" x14ac:dyDescent="0.2">
      <c r="A50" s="1"/>
      <c r="B50" s="1"/>
      <c r="C50" s="1"/>
      <c r="D50" s="1"/>
      <c r="E50" s="1"/>
      <c r="F50" s="1" t="s">
        <v>39</v>
      </c>
      <c r="G50" s="1"/>
      <c r="H50" s="2">
        <v>1500</v>
      </c>
      <c r="I50" s="14"/>
      <c r="J50" s="2">
        <v>11000</v>
      </c>
      <c r="K50" s="14"/>
      <c r="L50" s="2">
        <f>ROUND((H50-J50),5)</f>
        <v>-9500</v>
      </c>
      <c r="M50" s="14"/>
      <c r="N50" s="19">
        <f>ROUND(IF(H50=0, IF(J50=0, 0, SIGN(-J50)), IF(J50=0, SIGN(H50), (H50-J50)/ABS(J50))),5)</f>
        <v>-0.86363999999999996</v>
      </c>
    </row>
    <row r="51" spans="1:14" x14ac:dyDescent="0.2">
      <c r="A51" s="1"/>
      <c r="B51" s="1"/>
      <c r="C51" s="1"/>
      <c r="D51" s="1"/>
      <c r="E51" s="1"/>
      <c r="F51" s="1" t="s">
        <v>155</v>
      </c>
      <c r="G51" s="1"/>
      <c r="H51" s="2">
        <v>0</v>
      </c>
      <c r="I51" s="14"/>
      <c r="J51" s="2">
        <v>3112.5</v>
      </c>
      <c r="K51" s="14"/>
      <c r="L51" s="2">
        <f>ROUND((H51-J51),5)</f>
        <v>-3112.5</v>
      </c>
      <c r="M51" s="14"/>
      <c r="N51" s="19">
        <f>ROUND(IF(H51=0, IF(J51=0, 0, SIGN(-J51)), IF(J51=0, SIGN(H51), (H51-J51)/ABS(J51))),5)</f>
        <v>-1</v>
      </c>
    </row>
    <row r="52" spans="1:14" x14ac:dyDescent="0.2">
      <c r="A52" s="1"/>
      <c r="B52" s="1"/>
      <c r="C52" s="1"/>
      <c r="D52" s="1"/>
      <c r="E52" s="1"/>
      <c r="F52" s="1" t="s">
        <v>154</v>
      </c>
      <c r="G52" s="1"/>
      <c r="H52" s="2">
        <v>0</v>
      </c>
      <c r="I52" s="14"/>
      <c r="J52" s="2">
        <v>1467.47</v>
      </c>
      <c r="K52" s="14"/>
      <c r="L52" s="2">
        <f>ROUND((H52-J52),5)</f>
        <v>-1467.47</v>
      </c>
      <c r="M52" s="14"/>
      <c r="N52" s="19">
        <f>ROUND(IF(H52=0, IF(J52=0, 0, SIGN(-J52)), IF(J52=0, SIGN(H52), (H52-J52)/ABS(J52))),5)</f>
        <v>-1</v>
      </c>
    </row>
    <row r="53" spans="1:14" x14ac:dyDescent="0.2">
      <c r="A53" s="1"/>
      <c r="B53" s="1"/>
      <c r="C53" s="1"/>
      <c r="D53" s="1"/>
      <c r="E53" s="1"/>
      <c r="F53" s="1" t="s">
        <v>40</v>
      </c>
      <c r="G53" s="1"/>
      <c r="H53" s="2">
        <v>26439.22</v>
      </c>
      <c r="I53" s="14"/>
      <c r="J53" s="2">
        <v>21529.68</v>
      </c>
      <c r="K53" s="14"/>
      <c r="L53" s="2">
        <f>ROUND((H53-J53),5)</f>
        <v>4909.54</v>
      </c>
      <c r="M53" s="14"/>
      <c r="N53" s="19">
        <f>ROUND(IF(H53=0, IF(J53=0, 0, SIGN(-J53)), IF(J53=0, SIGN(H53), (H53-J53)/ABS(J53))),5)</f>
        <v>0.22803999999999999</v>
      </c>
    </row>
    <row r="54" spans="1:14" x14ac:dyDescent="0.2">
      <c r="A54" s="1"/>
      <c r="B54" s="1"/>
      <c r="C54" s="1"/>
      <c r="D54" s="1"/>
      <c r="E54" s="1"/>
      <c r="F54" s="1" t="s">
        <v>41</v>
      </c>
      <c r="G54" s="1"/>
      <c r="H54" s="2">
        <v>79.95</v>
      </c>
      <c r="I54" s="14"/>
      <c r="J54" s="2">
        <v>0</v>
      </c>
      <c r="K54" s="14"/>
      <c r="L54" s="2">
        <f>ROUND((H54-J54),5)</f>
        <v>79.95</v>
      </c>
      <c r="M54" s="14"/>
      <c r="N54" s="19">
        <f>ROUND(IF(H54=0, IF(J54=0, 0, SIGN(-J54)), IF(J54=0, SIGN(H54), (H54-J54)/ABS(J54))),5)</f>
        <v>1</v>
      </c>
    </row>
    <row r="55" spans="1:14" x14ac:dyDescent="0.2">
      <c r="A55" s="1"/>
      <c r="B55" s="1"/>
      <c r="C55" s="1"/>
      <c r="D55" s="1"/>
      <c r="E55" s="1"/>
      <c r="F55" s="1" t="s">
        <v>42</v>
      </c>
      <c r="G55" s="1"/>
      <c r="H55" s="2">
        <v>-500</v>
      </c>
      <c r="I55" s="14"/>
      <c r="J55" s="2">
        <v>0</v>
      </c>
      <c r="K55" s="14"/>
      <c r="L55" s="2">
        <f>ROUND((H55-J55),5)</f>
        <v>-500</v>
      </c>
      <c r="M55" s="14"/>
      <c r="N55" s="19">
        <f>ROUND(IF(H55=0, IF(J55=0, 0, SIGN(-J55)), IF(J55=0, SIGN(H55), (H55-J55)/ABS(J55))),5)</f>
        <v>-1</v>
      </c>
    </row>
    <row r="56" spans="1:14" x14ac:dyDescent="0.2">
      <c r="A56" s="1"/>
      <c r="B56" s="1"/>
      <c r="C56" s="1"/>
      <c r="D56" s="1"/>
      <c r="E56" s="1"/>
      <c r="F56" s="1" t="s">
        <v>43</v>
      </c>
      <c r="G56" s="1"/>
      <c r="H56" s="2">
        <v>4758.6499999999996</v>
      </c>
      <c r="I56" s="14"/>
      <c r="J56" s="2">
        <v>0</v>
      </c>
      <c r="K56" s="14"/>
      <c r="L56" s="2">
        <f>ROUND((H56-J56),5)</f>
        <v>4758.6499999999996</v>
      </c>
      <c r="M56" s="14"/>
      <c r="N56" s="19">
        <f>ROUND(IF(H56=0, IF(J56=0, 0, SIGN(-J56)), IF(J56=0, SIGN(H56), (H56-J56)/ABS(J56))),5)</f>
        <v>1</v>
      </c>
    </row>
    <row r="57" spans="1:14" x14ac:dyDescent="0.2">
      <c r="A57" s="1"/>
      <c r="B57" s="1"/>
      <c r="C57" s="1"/>
      <c r="D57" s="1"/>
      <c r="E57" s="1"/>
      <c r="F57" s="1" t="s">
        <v>44</v>
      </c>
      <c r="G57" s="1"/>
      <c r="H57" s="2">
        <v>10596.42</v>
      </c>
      <c r="I57" s="14"/>
      <c r="J57" s="2">
        <v>0</v>
      </c>
      <c r="K57" s="14"/>
      <c r="L57" s="2">
        <f>ROUND((H57-J57),5)</f>
        <v>10596.42</v>
      </c>
      <c r="M57" s="14"/>
      <c r="N57" s="19">
        <f>ROUND(IF(H57=0, IF(J57=0, 0, SIGN(-J57)), IF(J57=0, SIGN(H57), (H57-J57)/ABS(J57))),5)</f>
        <v>1</v>
      </c>
    </row>
    <row r="58" spans="1:14" x14ac:dyDescent="0.2">
      <c r="A58" s="1"/>
      <c r="B58" s="1"/>
      <c r="C58" s="1"/>
      <c r="D58" s="1"/>
      <c r="E58" s="1"/>
      <c r="F58" s="1" t="s">
        <v>45</v>
      </c>
      <c r="G58" s="1"/>
      <c r="H58" s="2">
        <v>13046.88</v>
      </c>
      <c r="I58" s="14"/>
      <c r="J58" s="2">
        <v>10118.09</v>
      </c>
      <c r="K58" s="14"/>
      <c r="L58" s="2">
        <f>ROUND((H58-J58),5)</f>
        <v>2928.79</v>
      </c>
      <c r="M58" s="14"/>
      <c r="N58" s="19">
        <f>ROUND(IF(H58=0, IF(J58=0, 0, SIGN(-J58)), IF(J58=0, SIGN(H58), (H58-J58)/ABS(J58))),5)</f>
        <v>0.28946</v>
      </c>
    </row>
    <row r="59" spans="1:14" x14ac:dyDescent="0.2">
      <c r="A59" s="1"/>
      <c r="B59" s="1"/>
      <c r="C59" s="1"/>
      <c r="D59" s="1"/>
      <c r="E59" s="1"/>
      <c r="F59" s="1" t="s">
        <v>46</v>
      </c>
      <c r="G59" s="1"/>
      <c r="H59" s="2">
        <v>-4357.63</v>
      </c>
      <c r="I59" s="14"/>
      <c r="J59" s="2">
        <v>14616.02</v>
      </c>
      <c r="K59" s="14"/>
      <c r="L59" s="2">
        <f>ROUND((H59-J59),5)</f>
        <v>-18973.650000000001</v>
      </c>
      <c r="M59" s="14"/>
      <c r="N59" s="19">
        <f>ROUND(IF(H59=0, IF(J59=0, 0, SIGN(-J59)), IF(J59=0, SIGN(H59), (H59-J59)/ABS(J59))),5)</f>
        <v>-1.2981400000000001</v>
      </c>
    </row>
    <row r="60" spans="1:14" x14ac:dyDescent="0.2">
      <c r="A60" s="1"/>
      <c r="B60" s="1"/>
      <c r="C60" s="1"/>
      <c r="D60" s="1"/>
      <c r="E60" s="1"/>
      <c r="F60" s="1" t="s">
        <v>47</v>
      </c>
      <c r="G60" s="1"/>
      <c r="H60" s="2">
        <v>2998.65</v>
      </c>
      <c r="I60" s="14"/>
      <c r="J60" s="2">
        <v>8.16</v>
      </c>
      <c r="K60" s="14"/>
      <c r="L60" s="2">
        <f>ROUND((H60-J60),5)</f>
        <v>2990.49</v>
      </c>
      <c r="M60" s="14"/>
      <c r="N60" s="19">
        <f>ROUND(IF(H60=0, IF(J60=0, 0, SIGN(-J60)), IF(J60=0, SIGN(H60), (H60-J60)/ABS(J60))),5)</f>
        <v>366.48162000000002</v>
      </c>
    </row>
    <row r="61" spans="1:14" x14ac:dyDescent="0.2">
      <c r="A61" s="1"/>
      <c r="B61" s="1"/>
      <c r="C61" s="1"/>
      <c r="D61" s="1"/>
      <c r="E61" s="1"/>
      <c r="F61" s="1" t="s">
        <v>48</v>
      </c>
      <c r="G61" s="1"/>
      <c r="H61" s="2">
        <v>1350</v>
      </c>
      <c r="I61" s="14"/>
      <c r="J61" s="2">
        <v>2625</v>
      </c>
      <c r="K61" s="14"/>
      <c r="L61" s="2">
        <f>ROUND((H61-J61),5)</f>
        <v>-1275</v>
      </c>
      <c r="M61" s="14"/>
      <c r="N61" s="19">
        <f>ROUND(IF(H61=0, IF(J61=0, 0, SIGN(-J61)), IF(J61=0, SIGN(H61), (H61-J61)/ABS(J61))),5)</f>
        <v>-0.48570999999999998</v>
      </c>
    </row>
    <row r="62" spans="1:14" x14ac:dyDescent="0.2">
      <c r="A62" s="1"/>
      <c r="B62" s="1"/>
      <c r="C62" s="1"/>
      <c r="D62" s="1"/>
      <c r="E62" s="1"/>
      <c r="F62" s="1" t="s">
        <v>49</v>
      </c>
      <c r="G62" s="1"/>
      <c r="H62" s="2">
        <v>-788.63</v>
      </c>
      <c r="I62" s="14"/>
      <c r="J62" s="2">
        <v>0</v>
      </c>
      <c r="K62" s="14"/>
      <c r="L62" s="2">
        <f>ROUND((H62-J62),5)</f>
        <v>-788.63</v>
      </c>
      <c r="M62" s="14"/>
      <c r="N62" s="19">
        <f>ROUND(IF(H62=0, IF(J62=0, 0, SIGN(-J62)), IF(J62=0, SIGN(H62), (H62-J62)/ABS(J62))),5)</f>
        <v>-1</v>
      </c>
    </row>
    <row r="63" spans="1:14" x14ac:dyDescent="0.2">
      <c r="A63" s="1"/>
      <c r="B63" s="1"/>
      <c r="C63" s="1"/>
      <c r="D63" s="1"/>
      <c r="E63" s="1"/>
      <c r="F63" s="1" t="s">
        <v>50</v>
      </c>
      <c r="G63" s="1"/>
      <c r="H63" s="2">
        <v>3212.72</v>
      </c>
      <c r="I63" s="14"/>
      <c r="J63" s="2">
        <v>9603.25</v>
      </c>
      <c r="K63" s="14"/>
      <c r="L63" s="2">
        <f>ROUND((H63-J63),5)</f>
        <v>-6390.53</v>
      </c>
      <c r="M63" s="14"/>
      <c r="N63" s="19">
        <f>ROUND(IF(H63=0, IF(J63=0, 0, SIGN(-J63)), IF(J63=0, SIGN(H63), (H63-J63)/ABS(J63))),5)</f>
        <v>-0.66544999999999999</v>
      </c>
    </row>
    <row r="64" spans="1:14" x14ac:dyDescent="0.2">
      <c r="A64" s="1"/>
      <c r="B64" s="1"/>
      <c r="C64" s="1"/>
      <c r="D64" s="1"/>
      <c r="E64" s="1"/>
      <c r="F64" s="1" t="s">
        <v>51</v>
      </c>
      <c r="G64" s="1"/>
      <c r="H64" s="2">
        <v>323.77</v>
      </c>
      <c r="I64" s="14"/>
      <c r="J64" s="2">
        <v>0</v>
      </c>
      <c r="K64" s="14"/>
      <c r="L64" s="2">
        <f>ROUND((H64-J64),5)</f>
        <v>323.77</v>
      </c>
      <c r="M64" s="14"/>
      <c r="N64" s="19">
        <f>ROUND(IF(H64=0, IF(J64=0, 0, SIGN(-J64)), IF(J64=0, SIGN(H64), (H64-J64)/ABS(J64))),5)</f>
        <v>1</v>
      </c>
    </row>
    <row r="65" spans="1:14" x14ac:dyDescent="0.2">
      <c r="A65" s="1"/>
      <c r="B65" s="1"/>
      <c r="C65" s="1"/>
      <c r="D65" s="1"/>
      <c r="E65" s="1"/>
      <c r="F65" s="1" t="s">
        <v>27</v>
      </c>
      <c r="G65" s="1"/>
      <c r="H65" s="2">
        <v>4071.53</v>
      </c>
      <c r="I65" s="14"/>
      <c r="J65" s="2">
        <v>467.64</v>
      </c>
      <c r="K65" s="14"/>
      <c r="L65" s="2">
        <f>ROUND((H65-J65),5)</f>
        <v>3603.89</v>
      </c>
      <c r="M65" s="14"/>
      <c r="N65" s="19">
        <f>ROUND(IF(H65=0, IF(J65=0, 0, SIGN(-J65)), IF(J65=0, SIGN(H65), (H65-J65)/ABS(J65))),5)</f>
        <v>7.70655</v>
      </c>
    </row>
    <row r="66" spans="1:14" ht="16" thickBot="1" x14ac:dyDescent="0.25">
      <c r="A66" s="1"/>
      <c r="B66" s="1"/>
      <c r="C66" s="1"/>
      <c r="D66" s="1"/>
      <c r="E66" s="1"/>
      <c r="F66" s="1" t="s">
        <v>52</v>
      </c>
      <c r="G66" s="1"/>
      <c r="H66" s="3">
        <v>36659.82</v>
      </c>
      <c r="I66" s="14"/>
      <c r="J66" s="3">
        <v>34000</v>
      </c>
      <c r="K66" s="14"/>
      <c r="L66" s="3">
        <f>ROUND((H66-J66),5)</f>
        <v>2659.82</v>
      </c>
      <c r="M66" s="14"/>
      <c r="N66" s="21">
        <f>ROUND(IF(H66=0, IF(J66=0, 0, SIGN(-J66)), IF(J66=0, SIGN(H66), (H66-J66)/ABS(J66))),5)</f>
        <v>7.8229999999999994E-2</v>
      </c>
    </row>
    <row r="67" spans="1:14" x14ac:dyDescent="0.2">
      <c r="A67" s="1"/>
      <c r="B67" s="1"/>
      <c r="C67" s="1"/>
      <c r="D67" s="1"/>
      <c r="E67" s="1" t="s">
        <v>53</v>
      </c>
      <c r="F67" s="1"/>
      <c r="G67" s="1"/>
      <c r="H67" s="2">
        <f>ROUND(SUM(H38:H66),5)</f>
        <v>745705.89</v>
      </c>
      <c r="I67" s="14"/>
      <c r="J67" s="2">
        <f>ROUND(SUM(J38:J66),5)</f>
        <v>979459.89</v>
      </c>
      <c r="K67" s="14"/>
      <c r="L67" s="2">
        <f>ROUND((H67-J67),5)</f>
        <v>-233754</v>
      </c>
      <c r="M67" s="14"/>
      <c r="N67" s="19">
        <f>ROUND(IF(H67=0, IF(J67=0, 0, SIGN(-J67)), IF(J67=0, SIGN(H67), (H67-J67)/ABS(J67))),5)</f>
        <v>-0.23866000000000001</v>
      </c>
    </row>
    <row r="68" spans="1:14" x14ac:dyDescent="0.2">
      <c r="A68" s="1"/>
      <c r="B68" s="1"/>
      <c r="C68" s="1"/>
      <c r="D68" s="1"/>
      <c r="E68" s="1" t="s">
        <v>54</v>
      </c>
      <c r="F68" s="1"/>
      <c r="G68" s="1"/>
      <c r="H68" s="2"/>
      <c r="I68" s="14"/>
      <c r="J68" s="2"/>
      <c r="K68" s="14"/>
      <c r="L68" s="2"/>
      <c r="M68" s="14"/>
      <c r="N68" s="19"/>
    </row>
    <row r="69" spans="1:14" x14ac:dyDescent="0.2">
      <c r="A69" s="1"/>
      <c r="B69" s="1"/>
      <c r="C69" s="1"/>
      <c r="D69" s="1"/>
      <c r="E69" s="1"/>
      <c r="F69" s="1" t="s">
        <v>55</v>
      </c>
      <c r="G69" s="1"/>
      <c r="H69" s="2">
        <v>810.6</v>
      </c>
      <c r="I69" s="14"/>
      <c r="J69" s="2">
        <v>283.81</v>
      </c>
      <c r="K69" s="14"/>
      <c r="L69" s="2">
        <f>ROUND((H69-J69),5)</f>
        <v>526.79</v>
      </c>
      <c r="M69" s="14"/>
      <c r="N69" s="19">
        <f>ROUND(IF(H69=0, IF(J69=0, 0, SIGN(-J69)), IF(J69=0, SIGN(H69), (H69-J69)/ABS(J69))),5)</f>
        <v>1.8561399999999999</v>
      </c>
    </row>
    <row r="70" spans="1:14" x14ac:dyDescent="0.2">
      <c r="A70" s="1"/>
      <c r="B70" s="1"/>
      <c r="C70" s="1"/>
      <c r="D70" s="1"/>
      <c r="E70" s="1"/>
      <c r="F70" s="1" t="s">
        <v>153</v>
      </c>
      <c r="G70" s="1"/>
      <c r="H70" s="2">
        <v>0</v>
      </c>
      <c r="I70" s="14"/>
      <c r="J70" s="2">
        <v>364.23</v>
      </c>
      <c r="K70" s="14"/>
      <c r="L70" s="2">
        <f>ROUND((H70-J70),5)</f>
        <v>-364.23</v>
      </c>
      <c r="M70" s="14"/>
      <c r="N70" s="19">
        <f>ROUND(IF(H70=0, IF(J70=0, 0, SIGN(-J70)), IF(J70=0, SIGN(H70), (H70-J70)/ABS(J70))),5)</f>
        <v>-1</v>
      </c>
    </row>
    <row r="71" spans="1:14" x14ac:dyDescent="0.2">
      <c r="A71" s="1"/>
      <c r="B71" s="1"/>
      <c r="C71" s="1"/>
      <c r="D71" s="1"/>
      <c r="E71" s="1"/>
      <c r="F71" s="1" t="s">
        <v>56</v>
      </c>
      <c r="G71" s="1"/>
      <c r="H71" s="2"/>
      <c r="I71" s="14"/>
      <c r="J71" s="2"/>
      <c r="K71" s="14"/>
      <c r="L71" s="2"/>
      <c r="M71" s="14"/>
      <c r="N71" s="19"/>
    </row>
    <row r="72" spans="1:14" x14ac:dyDescent="0.2">
      <c r="A72" s="1"/>
      <c r="B72" s="1"/>
      <c r="C72" s="1"/>
      <c r="D72" s="1"/>
      <c r="E72" s="1"/>
      <c r="F72" s="1"/>
      <c r="G72" s="1" t="s">
        <v>57</v>
      </c>
      <c r="H72" s="2">
        <v>1617</v>
      </c>
      <c r="I72" s="14"/>
      <c r="J72" s="2">
        <v>625</v>
      </c>
      <c r="K72" s="14"/>
      <c r="L72" s="2">
        <f>ROUND((H72-J72),5)</f>
        <v>992</v>
      </c>
      <c r="M72" s="14"/>
      <c r="N72" s="19">
        <f>ROUND(IF(H72=0, IF(J72=0, 0, SIGN(-J72)), IF(J72=0, SIGN(H72), (H72-J72)/ABS(J72))),5)</f>
        <v>1.5871999999999999</v>
      </c>
    </row>
    <row r="73" spans="1:14" x14ac:dyDescent="0.2">
      <c r="A73" s="1"/>
      <c r="B73" s="1"/>
      <c r="C73" s="1"/>
      <c r="D73" s="1"/>
      <c r="E73" s="1"/>
      <c r="F73" s="1"/>
      <c r="G73" s="1" t="s">
        <v>58</v>
      </c>
      <c r="H73" s="2">
        <v>1006.5</v>
      </c>
      <c r="I73" s="14"/>
      <c r="J73" s="2">
        <v>0</v>
      </c>
      <c r="K73" s="14"/>
      <c r="L73" s="2">
        <f>ROUND((H73-J73),5)</f>
        <v>1006.5</v>
      </c>
      <c r="M73" s="14"/>
      <c r="N73" s="19">
        <f>ROUND(IF(H73=0, IF(J73=0, 0, SIGN(-J73)), IF(J73=0, SIGN(H73), (H73-J73)/ABS(J73))),5)</f>
        <v>1</v>
      </c>
    </row>
    <row r="74" spans="1:14" ht="16" thickBot="1" x14ac:dyDescent="0.25">
      <c r="A74" s="1"/>
      <c r="B74" s="1"/>
      <c r="C74" s="1"/>
      <c r="D74" s="1"/>
      <c r="E74" s="1"/>
      <c r="F74" s="1"/>
      <c r="G74" s="1" t="s">
        <v>59</v>
      </c>
      <c r="H74" s="3">
        <v>58760.79</v>
      </c>
      <c r="I74" s="14"/>
      <c r="J74" s="3">
        <v>44661.2</v>
      </c>
      <c r="K74" s="14"/>
      <c r="L74" s="3">
        <f>ROUND((H74-J74),5)</f>
        <v>14099.59</v>
      </c>
      <c r="M74" s="14"/>
      <c r="N74" s="21">
        <f>ROUND(IF(H74=0, IF(J74=0, 0, SIGN(-J74)), IF(J74=0, SIGN(H74), (H74-J74)/ABS(J74))),5)</f>
        <v>0.31569999999999998</v>
      </c>
    </row>
    <row r="75" spans="1:14" x14ac:dyDescent="0.2">
      <c r="A75" s="1"/>
      <c r="B75" s="1"/>
      <c r="C75" s="1"/>
      <c r="D75" s="1"/>
      <c r="E75" s="1"/>
      <c r="F75" s="1" t="s">
        <v>60</v>
      </c>
      <c r="G75" s="1"/>
      <c r="H75" s="2">
        <f>ROUND(SUM(H71:H74),5)</f>
        <v>61384.29</v>
      </c>
      <c r="I75" s="14"/>
      <c r="J75" s="2">
        <f>ROUND(SUM(J71:J74),5)</f>
        <v>45286.2</v>
      </c>
      <c r="K75" s="14"/>
      <c r="L75" s="2">
        <f>ROUND((H75-J75),5)</f>
        <v>16098.09</v>
      </c>
      <c r="M75" s="14"/>
      <c r="N75" s="19">
        <f>ROUND(IF(H75=0, IF(J75=0, 0, SIGN(-J75)), IF(J75=0, SIGN(H75), (H75-J75)/ABS(J75))),5)</f>
        <v>0.35547000000000001</v>
      </c>
    </row>
    <row r="76" spans="1:14" x14ac:dyDescent="0.2">
      <c r="A76" s="1"/>
      <c r="B76" s="1"/>
      <c r="C76" s="1"/>
      <c r="D76" s="1"/>
      <c r="E76" s="1"/>
      <c r="F76" s="1" t="s">
        <v>61</v>
      </c>
      <c r="G76" s="1"/>
      <c r="H76" s="2">
        <v>2899</v>
      </c>
      <c r="I76" s="14"/>
      <c r="J76" s="2">
        <v>0</v>
      </c>
      <c r="K76" s="14"/>
      <c r="L76" s="2">
        <f>ROUND((H76-J76),5)</f>
        <v>2899</v>
      </c>
      <c r="M76" s="14"/>
      <c r="N76" s="19">
        <f>ROUND(IF(H76=0, IF(J76=0, 0, SIGN(-J76)), IF(J76=0, SIGN(H76), (H76-J76)/ABS(J76))),5)</f>
        <v>1</v>
      </c>
    </row>
    <row r="77" spans="1:14" x14ac:dyDescent="0.2">
      <c r="A77" s="1"/>
      <c r="B77" s="1"/>
      <c r="C77" s="1"/>
      <c r="D77" s="1"/>
      <c r="E77" s="1"/>
      <c r="F77" s="1" t="s">
        <v>25</v>
      </c>
      <c r="G77" s="1"/>
      <c r="H77" s="2">
        <v>1966.7</v>
      </c>
      <c r="I77" s="14"/>
      <c r="J77" s="2">
        <v>1098.4100000000001</v>
      </c>
      <c r="K77" s="14"/>
      <c r="L77" s="2">
        <f>ROUND((H77-J77),5)</f>
        <v>868.29</v>
      </c>
      <c r="M77" s="14"/>
      <c r="N77" s="19">
        <f>ROUND(IF(H77=0, IF(J77=0, 0, SIGN(-J77)), IF(J77=0, SIGN(H77), (H77-J77)/ABS(J77))),5)</f>
        <v>0.79049999999999998</v>
      </c>
    </row>
    <row r="78" spans="1:14" x14ac:dyDescent="0.2">
      <c r="A78" s="1"/>
      <c r="B78" s="1"/>
      <c r="C78" s="1"/>
      <c r="D78" s="1"/>
      <c r="E78" s="1"/>
      <c r="F78" s="1" t="s">
        <v>62</v>
      </c>
      <c r="G78" s="1"/>
      <c r="H78" s="2">
        <v>3581.43</v>
      </c>
      <c r="I78" s="14"/>
      <c r="J78" s="2">
        <v>2283.5300000000002</v>
      </c>
      <c r="K78" s="14"/>
      <c r="L78" s="2">
        <f>ROUND((H78-J78),5)</f>
        <v>1297.9000000000001</v>
      </c>
      <c r="M78" s="14"/>
      <c r="N78" s="19">
        <f>ROUND(IF(H78=0, IF(J78=0, 0, SIGN(-J78)), IF(J78=0, SIGN(H78), (H78-J78)/ABS(J78))),5)</f>
        <v>0.56837000000000004</v>
      </c>
    </row>
    <row r="79" spans="1:14" x14ac:dyDescent="0.2">
      <c r="A79" s="1"/>
      <c r="B79" s="1"/>
      <c r="C79" s="1"/>
      <c r="D79" s="1"/>
      <c r="E79" s="1"/>
      <c r="F79" s="1" t="s">
        <v>63</v>
      </c>
      <c r="G79" s="1"/>
      <c r="H79" s="2">
        <v>1408.17</v>
      </c>
      <c r="I79" s="14"/>
      <c r="J79" s="2">
        <v>3887.99</v>
      </c>
      <c r="K79" s="14"/>
      <c r="L79" s="2">
        <f>ROUND((H79-J79),5)</f>
        <v>-2479.8200000000002</v>
      </c>
      <c r="M79" s="14"/>
      <c r="N79" s="19">
        <f>ROUND(IF(H79=0, IF(J79=0, 0, SIGN(-J79)), IF(J79=0, SIGN(H79), (H79-J79)/ABS(J79))),5)</f>
        <v>-0.63782000000000005</v>
      </c>
    </row>
    <row r="80" spans="1:14" x14ac:dyDescent="0.2">
      <c r="A80" s="1"/>
      <c r="B80" s="1"/>
      <c r="C80" s="1"/>
      <c r="D80" s="1"/>
      <c r="E80" s="1"/>
      <c r="F80" s="1" t="s">
        <v>64</v>
      </c>
      <c r="G80" s="1"/>
      <c r="H80" s="2">
        <v>70.510000000000005</v>
      </c>
      <c r="I80" s="14"/>
      <c r="J80" s="2">
        <v>423.48</v>
      </c>
      <c r="K80" s="14"/>
      <c r="L80" s="2">
        <f>ROUND((H80-J80),5)</f>
        <v>-352.97</v>
      </c>
      <c r="M80" s="14"/>
      <c r="N80" s="19">
        <f>ROUND(IF(H80=0, IF(J80=0, 0, SIGN(-J80)), IF(J80=0, SIGN(H80), (H80-J80)/ABS(J80))),5)</f>
        <v>-0.83350000000000002</v>
      </c>
    </row>
    <row r="81" spans="1:14" x14ac:dyDescent="0.2">
      <c r="A81" s="1"/>
      <c r="B81" s="1"/>
      <c r="C81" s="1"/>
      <c r="D81" s="1"/>
      <c r="E81" s="1"/>
      <c r="F81" s="1" t="s">
        <v>65</v>
      </c>
      <c r="G81" s="1"/>
      <c r="H81" s="2"/>
      <c r="I81" s="14"/>
      <c r="J81" s="2"/>
      <c r="K81" s="14"/>
      <c r="L81" s="2"/>
      <c r="M81" s="14"/>
      <c r="N81" s="19"/>
    </row>
    <row r="82" spans="1:14" x14ac:dyDescent="0.2">
      <c r="A82" s="1"/>
      <c r="B82" s="1"/>
      <c r="C82" s="1"/>
      <c r="D82" s="1"/>
      <c r="E82" s="1"/>
      <c r="F82" s="1"/>
      <c r="G82" s="1" t="s">
        <v>152</v>
      </c>
      <c r="H82" s="2">
        <v>0</v>
      </c>
      <c r="I82" s="14"/>
      <c r="J82" s="2">
        <v>5000</v>
      </c>
      <c r="K82" s="14"/>
      <c r="L82" s="2">
        <f>ROUND((H82-J82),5)</f>
        <v>-5000</v>
      </c>
      <c r="M82" s="14"/>
      <c r="N82" s="19">
        <f>ROUND(IF(H82=0, IF(J82=0, 0, SIGN(-J82)), IF(J82=0, SIGN(H82), (H82-J82)/ABS(J82))),5)</f>
        <v>-1</v>
      </c>
    </row>
    <row r="83" spans="1:14" ht="16" thickBot="1" x14ac:dyDescent="0.25">
      <c r="A83" s="1"/>
      <c r="B83" s="1"/>
      <c r="C83" s="1"/>
      <c r="D83" s="1"/>
      <c r="E83" s="1"/>
      <c r="F83" s="1"/>
      <c r="G83" s="1" t="s">
        <v>151</v>
      </c>
      <c r="H83" s="3">
        <v>5676</v>
      </c>
      <c r="I83" s="14"/>
      <c r="J83" s="3">
        <v>623.5</v>
      </c>
      <c r="K83" s="14"/>
      <c r="L83" s="3">
        <f>ROUND((H83-J83),5)</f>
        <v>5052.5</v>
      </c>
      <c r="M83" s="14"/>
      <c r="N83" s="21">
        <f>ROUND(IF(H83=0, IF(J83=0, 0, SIGN(-J83)), IF(J83=0, SIGN(H83), (H83-J83)/ABS(J83))),5)</f>
        <v>8.1034500000000005</v>
      </c>
    </row>
    <row r="84" spans="1:14" x14ac:dyDescent="0.2">
      <c r="A84" s="1"/>
      <c r="B84" s="1"/>
      <c r="C84" s="1"/>
      <c r="D84" s="1"/>
      <c r="E84" s="1"/>
      <c r="F84" s="1" t="s">
        <v>150</v>
      </c>
      <c r="G84" s="1"/>
      <c r="H84" s="2">
        <f>ROUND(SUM(H81:H83),5)</f>
        <v>5676</v>
      </c>
      <c r="I84" s="14"/>
      <c r="J84" s="2">
        <f>ROUND(SUM(J81:J83),5)</f>
        <v>5623.5</v>
      </c>
      <c r="K84" s="14"/>
      <c r="L84" s="2">
        <f>ROUND((H84-J84),5)</f>
        <v>52.5</v>
      </c>
      <c r="M84" s="14"/>
      <c r="N84" s="19">
        <f>ROUND(IF(H84=0, IF(J84=0, 0, SIGN(-J84)), IF(J84=0, SIGN(H84), (H84-J84)/ABS(J84))),5)</f>
        <v>9.3399999999999993E-3</v>
      </c>
    </row>
    <row r="85" spans="1:14" x14ac:dyDescent="0.2">
      <c r="A85" s="1"/>
      <c r="B85" s="1"/>
      <c r="C85" s="1"/>
      <c r="D85" s="1"/>
      <c r="E85" s="1"/>
      <c r="F85" s="1" t="s">
        <v>149</v>
      </c>
      <c r="G85" s="1"/>
      <c r="H85" s="2">
        <v>0</v>
      </c>
      <c r="I85" s="14"/>
      <c r="J85" s="2">
        <v>99</v>
      </c>
      <c r="K85" s="14"/>
      <c r="L85" s="2">
        <f>ROUND((H85-J85),5)</f>
        <v>-99</v>
      </c>
      <c r="M85" s="14"/>
      <c r="N85" s="19">
        <f>ROUND(IF(H85=0, IF(J85=0, 0, SIGN(-J85)), IF(J85=0, SIGN(H85), (H85-J85)/ABS(J85))),5)</f>
        <v>-1</v>
      </c>
    </row>
    <row r="86" spans="1:14" x14ac:dyDescent="0.2">
      <c r="A86" s="1"/>
      <c r="B86" s="1"/>
      <c r="C86" s="1"/>
      <c r="D86" s="1"/>
      <c r="E86" s="1"/>
      <c r="F86" s="1" t="s">
        <v>50</v>
      </c>
      <c r="G86" s="1"/>
      <c r="H86" s="2">
        <v>1422.41</v>
      </c>
      <c r="I86" s="14"/>
      <c r="J86" s="2">
        <v>0</v>
      </c>
      <c r="K86" s="14"/>
      <c r="L86" s="2">
        <f>ROUND((H86-J86),5)</f>
        <v>1422.41</v>
      </c>
      <c r="M86" s="14"/>
      <c r="N86" s="19">
        <f>ROUND(IF(H86=0, IF(J86=0, 0, SIGN(-J86)), IF(J86=0, SIGN(H86), (H86-J86)/ABS(J86))),5)</f>
        <v>1</v>
      </c>
    </row>
    <row r="87" spans="1:14" x14ac:dyDescent="0.2">
      <c r="A87" s="1"/>
      <c r="B87" s="1"/>
      <c r="C87" s="1"/>
      <c r="D87" s="1"/>
      <c r="E87" s="1"/>
      <c r="F87" s="1" t="s">
        <v>27</v>
      </c>
      <c r="G87" s="1"/>
      <c r="H87" s="2">
        <v>7116.74</v>
      </c>
      <c r="I87" s="14"/>
      <c r="J87" s="2">
        <v>4510.3999999999996</v>
      </c>
      <c r="K87" s="14"/>
      <c r="L87" s="2">
        <f>ROUND((H87-J87),5)</f>
        <v>2606.34</v>
      </c>
      <c r="M87" s="14"/>
      <c r="N87" s="19">
        <f>ROUND(IF(H87=0, IF(J87=0, 0, SIGN(-J87)), IF(J87=0, SIGN(H87), (H87-J87)/ABS(J87))),5)</f>
        <v>0.57784999999999997</v>
      </c>
    </row>
    <row r="88" spans="1:14" x14ac:dyDescent="0.2">
      <c r="A88" s="1"/>
      <c r="B88" s="1"/>
      <c r="C88" s="1"/>
      <c r="D88" s="1"/>
      <c r="E88" s="1"/>
      <c r="F88" s="1" t="s">
        <v>66</v>
      </c>
      <c r="G88" s="1"/>
      <c r="H88" s="2">
        <v>1950</v>
      </c>
      <c r="I88" s="14"/>
      <c r="J88" s="2">
        <v>1950</v>
      </c>
      <c r="K88" s="14"/>
      <c r="L88" s="2">
        <f>ROUND((H88-J88),5)</f>
        <v>0</v>
      </c>
      <c r="M88" s="14"/>
      <c r="N88" s="19">
        <f>ROUND(IF(H88=0, IF(J88=0, 0, SIGN(-J88)), IF(J88=0, SIGN(H88), (H88-J88)/ABS(J88))),5)</f>
        <v>0</v>
      </c>
    </row>
    <row r="89" spans="1:14" x14ac:dyDescent="0.2">
      <c r="A89" s="1"/>
      <c r="B89" s="1"/>
      <c r="C89" s="1"/>
      <c r="D89" s="1"/>
      <c r="E89" s="1"/>
      <c r="F89" s="1" t="s">
        <v>67</v>
      </c>
      <c r="G89" s="1"/>
      <c r="H89" s="2">
        <v>149</v>
      </c>
      <c r="I89" s="14"/>
      <c r="J89" s="2">
        <v>1497</v>
      </c>
      <c r="K89" s="14"/>
      <c r="L89" s="2">
        <f>ROUND((H89-J89),5)</f>
        <v>-1348</v>
      </c>
      <c r="M89" s="14"/>
      <c r="N89" s="19">
        <f>ROUND(IF(H89=0, IF(J89=0, 0, SIGN(-J89)), IF(J89=0, SIGN(H89), (H89-J89)/ABS(J89))),5)</f>
        <v>-0.90046999999999999</v>
      </c>
    </row>
    <row r="90" spans="1:14" x14ac:dyDescent="0.2">
      <c r="A90" s="1"/>
      <c r="B90" s="1"/>
      <c r="C90" s="1"/>
      <c r="D90" s="1"/>
      <c r="E90" s="1"/>
      <c r="F90" s="1" t="s">
        <v>68</v>
      </c>
      <c r="G90" s="1"/>
      <c r="H90" s="2"/>
      <c r="I90" s="14"/>
      <c r="J90" s="2"/>
      <c r="K90" s="14"/>
      <c r="L90" s="2"/>
      <c r="M90" s="14"/>
      <c r="N90" s="19"/>
    </row>
    <row r="91" spans="1:14" x14ac:dyDescent="0.2">
      <c r="A91" s="1"/>
      <c r="B91" s="1"/>
      <c r="C91" s="1"/>
      <c r="D91" s="1"/>
      <c r="E91" s="1"/>
      <c r="F91" s="1"/>
      <c r="G91" s="1" t="s">
        <v>69</v>
      </c>
      <c r="H91" s="2">
        <v>23887.5</v>
      </c>
      <c r="I91" s="14"/>
      <c r="J91" s="2">
        <v>0</v>
      </c>
      <c r="K91" s="14"/>
      <c r="L91" s="2">
        <f>ROUND((H91-J91),5)</f>
        <v>23887.5</v>
      </c>
      <c r="M91" s="14"/>
      <c r="N91" s="19">
        <f>ROUND(IF(H91=0, IF(J91=0, 0, SIGN(-J91)), IF(J91=0, SIGN(H91), (H91-J91)/ABS(J91))),5)</f>
        <v>1</v>
      </c>
    </row>
    <row r="92" spans="1:14" x14ac:dyDescent="0.2">
      <c r="A92" s="1"/>
      <c r="B92" s="1"/>
      <c r="C92" s="1"/>
      <c r="D92" s="1"/>
      <c r="E92" s="1"/>
      <c r="F92" s="1"/>
      <c r="G92" s="1" t="s">
        <v>148</v>
      </c>
      <c r="H92" s="2">
        <v>0</v>
      </c>
      <c r="I92" s="14"/>
      <c r="J92" s="2">
        <v>28650</v>
      </c>
      <c r="K92" s="14"/>
      <c r="L92" s="2">
        <f>ROUND((H92-J92),5)</f>
        <v>-28650</v>
      </c>
      <c r="M92" s="14"/>
      <c r="N92" s="19">
        <f>ROUND(IF(H92=0, IF(J92=0, 0, SIGN(-J92)), IF(J92=0, SIGN(H92), (H92-J92)/ABS(J92))),5)</f>
        <v>-1</v>
      </c>
    </row>
    <row r="93" spans="1:14" x14ac:dyDescent="0.2">
      <c r="A93" s="1"/>
      <c r="B93" s="1"/>
      <c r="C93" s="1"/>
      <c r="D93" s="1"/>
      <c r="E93" s="1"/>
      <c r="F93" s="1"/>
      <c r="G93" s="1" t="s">
        <v>147</v>
      </c>
      <c r="H93" s="2">
        <v>0</v>
      </c>
      <c r="I93" s="14"/>
      <c r="J93" s="2">
        <v>35.979999999999997</v>
      </c>
      <c r="K93" s="14"/>
      <c r="L93" s="2">
        <f>ROUND((H93-J93),5)</f>
        <v>-35.979999999999997</v>
      </c>
      <c r="M93" s="14"/>
      <c r="N93" s="19">
        <f>ROUND(IF(H93=0, IF(J93=0, 0, SIGN(-J93)), IF(J93=0, SIGN(H93), (H93-J93)/ABS(J93))),5)</f>
        <v>-1</v>
      </c>
    </row>
    <row r="94" spans="1:14" ht="16" thickBot="1" x14ac:dyDescent="0.25">
      <c r="A94" s="1"/>
      <c r="B94" s="1"/>
      <c r="C94" s="1"/>
      <c r="D94" s="1"/>
      <c r="E94" s="1"/>
      <c r="F94" s="1"/>
      <c r="G94" s="1" t="s">
        <v>70</v>
      </c>
      <c r="H94" s="4">
        <v>15000</v>
      </c>
      <c r="I94" s="14"/>
      <c r="J94" s="4">
        <v>15000</v>
      </c>
      <c r="K94" s="14"/>
      <c r="L94" s="4">
        <f>ROUND((H94-J94),5)</f>
        <v>0</v>
      </c>
      <c r="M94" s="14"/>
      <c r="N94" s="18">
        <f>ROUND(IF(H94=0, IF(J94=0, 0, SIGN(-J94)), IF(J94=0, SIGN(H94), (H94-J94)/ABS(J94))),5)</f>
        <v>0</v>
      </c>
    </row>
    <row r="95" spans="1:14" ht="16" thickBot="1" x14ac:dyDescent="0.25">
      <c r="A95" s="1"/>
      <c r="B95" s="1"/>
      <c r="C95" s="1"/>
      <c r="D95" s="1"/>
      <c r="E95" s="1"/>
      <c r="F95" s="1" t="s">
        <v>71</v>
      </c>
      <c r="G95" s="1"/>
      <c r="H95" s="6">
        <f>ROUND(SUM(H90:H94),5)</f>
        <v>38887.5</v>
      </c>
      <c r="I95" s="14"/>
      <c r="J95" s="6">
        <f>ROUND(SUM(J90:J94),5)</f>
        <v>43685.98</v>
      </c>
      <c r="K95" s="14"/>
      <c r="L95" s="6">
        <f>ROUND((H95-J95),5)</f>
        <v>-4798.4799999999996</v>
      </c>
      <c r="M95" s="14"/>
      <c r="N95" s="20">
        <f>ROUND(IF(H95=0, IF(J95=0, 0, SIGN(-J95)), IF(J95=0, SIGN(H95), (H95-J95)/ABS(J95))),5)</f>
        <v>-0.10983999999999999</v>
      </c>
    </row>
    <row r="96" spans="1:14" x14ac:dyDescent="0.2">
      <c r="A96" s="1"/>
      <c r="B96" s="1"/>
      <c r="C96" s="1"/>
      <c r="D96" s="1"/>
      <c r="E96" s="1" t="s">
        <v>72</v>
      </c>
      <c r="F96" s="1"/>
      <c r="G96" s="1"/>
      <c r="H96" s="2">
        <f>ROUND(SUM(H68:H70)+SUM(H75:H80)+SUM(H84:H89)+H95,5)</f>
        <v>127322.35</v>
      </c>
      <c r="I96" s="14"/>
      <c r="J96" s="2">
        <f>ROUND(SUM(J68:J70)+SUM(J75:J80)+SUM(J84:J89)+J95,5)</f>
        <v>110993.53</v>
      </c>
      <c r="K96" s="14"/>
      <c r="L96" s="2">
        <f>ROUND((H96-J96),5)</f>
        <v>16328.82</v>
      </c>
      <c r="M96" s="14"/>
      <c r="N96" s="19">
        <f>ROUND(IF(H96=0, IF(J96=0, 0, SIGN(-J96)), IF(J96=0, SIGN(H96), (H96-J96)/ABS(J96))),5)</f>
        <v>0.14712</v>
      </c>
    </row>
    <row r="97" spans="1:14" x14ac:dyDescent="0.2">
      <c r="A97" s="1"/>
      <c r="B97" s="1"/>
      <c r="C97" s="1"/>
      <c r="D97" s="1"/>
      <c r="E97" s="1" t="s">
        <v>73</v>
      </c>
      <c r="F97" s="1"/>
      <c r="G97" s="1"/>
      <c r="H97" s="2"/>
      <c r="I97" s="14"/>
      <c r="J97" s="2"/>
      <c r="K97" s="14"/>
      <c r="L97" s="2"/>
      <c r="M97" s="14"/>
      <c r="N97" s="19"/>
    </row>
    <row r="98" spans="1:14" x14ac:dyDescent="0.2">
      <c r="A98" s="1"/>
      <c r="B98" s="1"/>
      <c r="C98" s="1"/>
      <c r="D98" s="1"/>
      <c r="E98" s="1"/>
      <c r="F98" s="1" t="s">
        <v>74</v>
      </c>
      <c r="G98" s="1"/>
      <c r="H98" s="2">
        <v>2259.08</v>
      </c>
      <c r="I98" s="14"/>
      <c r="J98" s="2">
        <v>1181.82</v>
      </c>
      <c r="K98" s="14"/>
      <c r="L98" s="2">
        <f>ROUND((H98-J98),5)</f>
        <v>1077.26</v>
      </c>
      <c r="M98" s="14"/>
      <c r="N98" s="19">
        <f>ROUND(IF(H98=0, IF(J98=0, 0, SIGN(-J98)), IF(J98=0, SIGN(H98), (H98-J98)/ABS(J98))),5)</f>
        <v>0.91152999999999995</v>
      </c>
    </row>
    <row r="99" spans="1:14" x14ac:dyDescent="0.2">
      <c r="A99" s="1"/>
      <c r="B99" s="1"/>
      <c r="C99" s="1"/>
      <c r="D99" s="1"/>
      <c r="E99" s="1"/>
      <c r="F99" s="1" t="s">
        <v>75</v>
      </c>
      <c r="G99" s="1"/>
      <c r="H99" s="2">
        <v>3114.11</v>
      </c>
      <c r="I99" s="14"/>
      <c r="J99" s="2">
        <v>790.31</v>
      </c>
      <c r="K99" s="14"/>
      <c r="L99" s="2">
        <f>ROUND((H99-J99),5)</f>
        <v>2323.8000000000002</v>
      </c>
      <c r="M99" s="14"/>
      <c r="N99" s="19">
        <f>ROUND(IF(H99=0, IF(J99=0, 0, SIGN(-J99)), IF(J99=0, SIGN(H99), (H99-J99)/ABS(J99))),5)</f>
        <v>2.9403700000000002</v>
      </c>
    </row>
    <row r="100" spans="1:14" x14ac:dyDescent="0.2">
      <c r="A100" s="1"/>
      <c r="B100" s="1"/>
      <c r="C100" s="1"/>
      <c r="D100" s="1"/>
      <c r="E100" s="1"/>
      <c r="F100" s="1" t="s">
        <v>76</v>
      </c>
      <c r="G100" s="1"/>
      <c r="H100" s="2">
        <v>10571.64</v>
      </c>
      <c r="I100" s="14"/>
      <c r="J100" s="2">
        <v>9514.5300000000007</v>
      </c>
      <c r="K100" s="14"/>
      <c r="L100" s="2">
        <f>ROUND((H100-J100),5)</f>
        <v>1057.1099999999999</v>
      </c>
      <c r="M100" s="14"/>
      <c r="N100" s="19">
        <f>ROUND(IF(H100=0, IF(J100=0, 0, SIGN(-J100)), IF(J100=0, SIGN(H100), (H100-J100)/ABS(J100))),5)</f>
        <v>0.1111</v>
      </c>
    </row>
    <row r="101" spans="1:14" ht="16" thickBot="1" x14ac:dyDescent="0.25">
      <c r="A101" s="1"/>
      <c r="B101" s="1"/>
      <c r="C101" s="1"/>
      <c r="D101" s="1"/>
      <c r="E101" s="1"/>
      <c r="F101" s="1" t="s">
        <v>77</v>
      </c>
      <c r="G101" s="1"/>
      <c r="H101" s="3">
        <v>82090.69</v>
      </c>
      <c r="I101" s="14"/>
      <c r="J101" s="3">
        <v>77174.42</v>
      </c>
      <c r="K101" s="14"/>
      <c r="L101" s="3">
        <f>ROUND((H101-J101),5)</f>
        <v>4916.2700000000004</v>
      </c>
      <c r="M101" s="14"/>
      <c r="N101" s="21">
        <f>ROUND(IF(H101=0, IF(J101=0, 0, SIGN(-J101)), IF(J101=0, SIGN(H101), (H101-J101)/ABS(J101))),5)</f>
        <v>6.3700000000000007E-2</v>
      </c>
    </row>
    <row r="102" spans="1:14" x14ac:dyDescent="0.2">
      <c r="A102" s="1"/>
      <c r="B102" s="1"/>
      <c r="C102" s="1"/>
      <c r="D102" s="1"/>
      <c r="E102" s="1" t="s">
        <v>78</v>
      </c>
      <c r="F102" s="1"/>
      <c r="G102" s="1"/>
      <c r="H102" s="2">
        <f>ROUND(SUM(H97:H101),5)</f>
        <v>98035.520000000004</v>
      </c>
      <c r="I102" s="14"/>
      <c r="J102" s="2">
        <f>ROUND(SUM(J97:J101),5)</f>
        <v>88661.08</v>
      </c>
      <c r="K102" s="14"/>
      <c r="L102" s="2">
        <f>ROUND((H102-J102),5)</f>
        <v>9374.44</v>
      </c>
      <c r="M102" s="14"/>
      <c r="N102" s="19">
        <f>ROUND(IF(H102=0, IF(J102=0, 0, SIGN(-J102)), IF(J102=0, SIGN(H102), (H102-J102)/ABS(J102))),5)</f>
        <v>0.10573</v>
      </c>
    </row>
    <row r="103" spans="1:14" x14ac:dyDescent="0.2">
      <c r="A103" s="1"/>
      <c r="B103" s="1"/>
      <c r="C103" s="1"/>
      <c r="D103" s="1"/>
      <c r="E103" s="1" t="s">
        <v>79</v>
      </c>
      <c r="F103" s="1"/>
      <c r="G103" s="1"/>
      <c r="H103" s="2"/>
      <c r="I103" s="14"/>
      <c r="J103" s="2"/>
      <c r="K103" s="14"/>
      <c r="L103" s="2"/>
      <c r="M103" s="14"/>
      <c r="N103" s="19"/>
    </row>
    <row r="104" spans="1:14" x14ac:dyDescent="0.2">
      <c r="A104" s="1"/>
      <c r="B104" s="1"/>
      <c r="C104" s="1"/>
      <c r="D104" s="1"/>
      <c r="E104" s="1"/>
      <c r="F104" s="1" t="s">
        <v>80</v>
      </c>
      <c r="G104" s="1"/>
      <c r="H104" s="2">
        <v>146</v>
      </c>
      <c r="I104" s="14"/>
      <c r="J104" s="2">
        <v>0</v>
      </c>
      <c r="K104" s="14"/>
      <c r="L104" s="2">
        <f>ROUND((H104-J104),5)</f>
        <v>146</v>
      </c>
      <c r="M104" s="14"/>
      <c r="N104" s="19">
        <f>ROUND(IF(H104=0, IF(J104=0, 0, SIGN(-J104)), IF(J104=0, SIGN(H104), (H104-J104)/ABS(J104))),5)</f>
        <v>1</v>
      </c>
    </row>
    <row r="105" spans="1:14" x14ac:dyDescent="0.2">
      <c r="A105" s="1"/>
      <c r="B105" s="1"/>
      <c r="C105" s="1"/>
      <c r="D105" s="1"/>
      <c r="E105" s="1"/>
      <c r="F105" s="1" t="s">
        <v>81</v>
      </c>
      <c r="G105" s="1"/>
      <c r="H105" s="2">
        <v>970.62</v>
      </c>
      <c r="I105" s="14"/>
      <c r="J105" s="2">
        <v>0</v>
      </c>
      <c r="K105" s="14"/>
      <c r="L105" s="2">
        <f>ROUND((H105-J105),5)</f>
        <v>970.62</v>
      </c>
      <c r="M105" s="14"/>
      <c r="N105" s="19">
        <f>ROUND(IF(H105=0, IF(J105=0, 0, SIGN(-J105)), IF(J105=0, SIGN(H105), (H105-J105)/ABS(J105))),5)</f>
        <v>1</v>
      </c>
    </row>
    <row r="106" spans="1:14" x14ac:dyDescent="0.2">
      <c r="A106" s="1"/>
      <c r="B106" s="1"/>
      <c r="C106" s="1"/>
      <c r="D106" s="1"/>
      <c r="E106" s="1"/>
      <c r="F106" s="1" t="s">
        <v>146</v>
      </c>
      <c r="G106" s="1"/>
      <c r="H106" s="2">
        <v>0</v>
      </c>
      <c r="I106" s="14"/>
      <c r="J106" s="2">
        <v>398.44</v>
      </c>
      <c r="K106" s="14"/>
      <c r="L106" s="2">
        <f>ROUND((H106-J106),5)</f>
        <v>-398.44</v>
      </c>
      <c r="M106" s="14"/>
      <c r="N106" s="19">
        <f>ROUND(IF(H106=0, IF(J106=0, 0, SIGN(-J106)), IF(J106=0, SIGN(H106), (H106-J106)/ABS(J106))),5)</f>
        <v>-1</v>
      </c>
    </row>
    <row r="107" spans="1:14" x14ac:dyDescent="0.2">
      <c r="A107" s="1"/>
      <c r="B107" s="1"/>
      <c r="C107" s="1"/>
      <c r="D107" s="1"/>
      <c r="E107" s="1"/>
      <c r="F107" s="1" t="s">
        <v>145</v>
      </c>
      <c r="G107" s="1"/>
      <c r="H107" s="2">
        <v>0</v>
      </c>
      <c r="I107" s="14"/>
      <c r="J107" s="2">
        <v>917.95</v>
      </c>
      <c r="K107" s="14"/>
      <c r="L107" s="2">
        <f>ROUND((H107-J107),5)</f>
        <v>-917.95</v>
      </c>
      <c r="M107" s="14"/>
      <c r="N107" s="19">
        <f>ROUND(IF(H107=0, IF(J107=0, 0, SIGN(-J107)), IF(J107=0, SIGN(H107), (H107-J107)/ABS(J107))),5)</f>
        <v>-1</v>
      </c>
    </row>
    <row r="108" spans="1:14" x14ac:dyDescent="0.2">
      <c r="A108" s="1"/>
      <c r="B108" s="1"/>
      <c r="C108" s="1"/>
      <c r="D108" s="1"/>
      <c r="E108" s="1"/>
      <c r="F108" s="1" t="s">
        <v>82</v>
      </c>
      <c r="G108" s="1"/>
      <c r="H108" s="2">
        <v>2430</v>
      </c>
      <c r="I108" s="14"/>
      <c r="J108" s="2">
        <v>6.59</v>
      </c>
      <c r="K108" s="14"/>
      <c r="L108" s="2">
        <f>ROUND((H108-J108),5)</f>
        <v>2423.41</v>
      </c>
      <c r="M108" s="14"/>
      <c r="N108" s="19">
        <f>ROUND(IF(H108=0, IF(J108=0, 0, SIGN(-J108)), IF(J108=0, SIGN(H108), (H108-J108)/ABS(J108))),5)</f>
        <v>367.74052</v>
      </c>
    </row>
    <row r="109" spans="1:14" x14ac:dyDescent="0.2">
      <c r="A109" s="1"/>
      <c r="B109" s="1"/>
      <c r="C109" s="1"/>
      <c r="D109" s="1"/>
      <c r="E109" s="1"/>
      <c r="F109" s="1" t="s">
        <v>83</v>
      </c>
      <c r="G109" s="1"/>
      <c r="H109" s="2">
        <v>3750</v>
      </c>
      <c r="I109" s="14"/>
      <c r="J109" s="2">
        <v>5750</v>
      </c>
      <c r="K109" s="14"/>
      <c r="L109" s="2">
        <f>ROUND((H109-J109),5)</f>
        <v>-2000</v>
      </c>
      <c r="M109" s="14"/>
      <c r="N109" s="19">
        <f>ROUND(IF(H109=0, IF(J109=0, 0, SIGN(-J109)), IF(J109=0, SIGN(H109), (H109-J109)/ABS(J109))),5)</f>
        <v>-0.34782999999999997</v>
      </c>
    </row>
    <row r="110" spans="1:14" x14ac:dyDescent="0.2">
      <c r="A110" s="1"/>
      <c r="B110" s="1"/>
      <c r="C110" s="1"/>
      <c r="D110" s="1"/>
      <c r="E110" s="1"/>
      <c r="F110" s="1" t="s">
        <v>84</v>
      </c>
      <c r="G110" s="1"/>
      <c r="H110" s="2">
        <v>3000</v>
      </c>
      <c r="I110" s="14"/>
      <c r="J110" s="2">
        <v>3000</v>
      </c>
      <c r="K110" s="14"/>
      <c r="L110" s="2">
        <f>ROUND((H110-J110),5)</f>
        <v>0</v>
      </c>
      <c r="M110" s="14"/>
      <c r="N110" s="19">
        <f>ROUND(IF(H110=0, IF(J110=0, 0, SIGN(-J110)), IF(J110=0, SIGN(H110), (H110-J110)/ABS(J110))),5)</f>
        <v>0</v>
      </c>
    </row>
    <row r="111" spans="1:14" x14ac:dyDescent="0.2">
      <c r="A111" s="1"/>
      <c r="B111" s="1"/>
      <c r="C111" s="1"/>
      <c r="D111" s="1"/>
      <c r="E111" s="1"/>
      <c r="F111" s="1" t="s">
        <v>144</v>
      </c>
      <c r="G111" s="1"/>
      <c r="H111" s="2">
        <v>0</v>
      </c>
      <c r="I111" s="14"/>
      <c r="J111" s="2">
        <v>7537.74</v>
      </c>
      <c r="K111" s="14"/>
      <c r="L111" s="2">
        <f>ROUND((H111-J111),5)</f>
        <v>-7537.74</v>
      </c>
      <c r="M111" s="14"/>
      <c r="N111" s="19">
        <f>ROUND(IF(H111=0, IF(J111=0, 0, SIGN(-J111)), IF(J111=0, SIGN(H111), (H111-J111)/ABS(J111))),5)</f>
        <v>-1</v>
      </c>
    </row>
    <row r="112" spans="1:14" x14ac:dyDescent="0.2">
      <c r="A112" s="1"/>
      <c r="B112" s="1"/>
      <c r="C112" s="1"/>
      <c r="D112" s="1"/>
      <c r="E112" s="1"/>
      <c r="F112" s="1" t="s">
        <v>85</v>
      </c>
      <c r="G112" s="1"/>
      <c r="H112" s="2">
        <v>493.96</v>
      </c>
      <c r="I112" s="14"/>
      <c r="J112" s="2">
        <v>1028.18</v>
      </c>
      <c r="K112" s="14"/>
      <c r="L112" s="2">
        <f>ROUND((H112-J112),5)</f>
        <v>-534.22</v>
      </c>
      <c r="M112" s="14"/>
      <c r="N112" s="19">
        <f>ROUND(IF(H112=0, IF(J112=0, 0, SIGN(-J112)), IF(J112=0, SIGN(H112), (H112-J112)/ABS(J112))),5)</f>
        <v>-0.51958000000000004</v>
      </c>
    </row>
    <row r="113" spans="1:14" ht="16" thickBot="1" x14ac:dyDescent="0.25">
      <c r="A113" s="1"/>
      <c r="B113" s="1"/>
      <c r="C113" s="1"/>
      <c r="D113" s="1"/>
      <c r="E113" s="1"/>
      <c r="F113" s="1" t="s">
        <v>13</v>
      </c>
      <c r="G113" s="1"/>
      <c r="H113" s="4">
        <v>473.42</v>
      </c>
      <c r="I113" s="14"/>
      <c r="J113" s="4">
        <v>210.71</v>
      </c>
      <c r="K113" s="14"/>
      <c r="L113" s="4">
        <f>ROUND((H113-J113),5)</f>
        <v>262.70999999999998</v>
      </c>
      <c r="M113" s="14"/>
      <c r="N113" s="18">
        <f>ROUND(IF(H113=0, IF(J113=0, 0, SIGN(-J113)), IF(J113=0, SIGN(H113), (H113-J113)/ABS(J113))),5)</f>
        <v>1.24678</v>
      </c>
    </row>
    <row r="114" spans="1:14" ht="16" thickBot="1" x14ac:dyDescent="0.25">
      <c r="A114" s="1"/>
      <c r="B114" s="1"/>
      <c r="C114" s="1"/>
      <c r="D114" s="1"/>
      <c r="E114" s="1" t="s">
        <v>86</v>
      </c>
      <c r="F114" s="1"/>
      <c r="G114" s="1"/>
      <c r="H114" s="5">
        <f>ROUND(SUM(H103:H113),5)</f>
        <v>11264</v>
      </c>
      <c r="I114" s="14"/>
      <c r="J114" s="5">
        <f>ROUND(SUM(J103:J113),5)</f>
        <v>18849.61</v>
      </c>
      <c r="K114" s="14"/>
      <c r="L114" s="5">
        <f>ROUND((H114-J114),5)</f>
        <v>-7585.61</v>
      </c>
      <c r="M114" s="14"/>
      <c r="N114" s="17">
        <f>ROUND(IF(H114=0, IF(J114=0, 0, SIGN(-J114)), IF(J114=0, SIGN(H114), (H114-J114)/ABS(J114))),5)</f>
        <v>-0.40243000000000001</v>
      </c>
    </row>
    <row r="115" spans="1:14" ht="16" thickBot="1" x14ac:dyDescent="0.25">
      <c r="A115" s="1"/>
      <c r="B115" s="1"/>
      <c r="C115" s="1"/>
      <c r="D115" s="1" t="s">
        <v>87</v>
      </c>
      <c r="E115" s="1"/>
      <c r="F115" s="1"/>
      <c r="G115" s="1"/>
      <c r="H115" s="6">
        <f>ROUND(H21+H26+H34+H37+H67+H96+H102+H114,5)</f>
        <v>1034739.3</v>
      </c>
      <c r="I115" s="14"/>
      <c r="J115" s="6">
        <f>ROUND(J21+J26+J34+J37+J67+J96+J102+J114,5)</f>
        <v>1315825.8700000001</v>
      </c>
      <c r="K115" s="14"/>
      <c r="L115" s="6">
        <f>ROUND((H115-J115),5)</f>
        <v>-281086.57</v>
      </c>
      <c r="M115" s="14"/>
      <c r="N115" s="20">
        <f>ROUND(IF(H115=0, IF(J115=0, 0, SIGN(-J115)), IF(J115=0, SIGN(H115), (H115-J115)/ABS(J115))),5)</f>
        <v>-0.21362</v>
      </c>
    </row>
    <row r="116" spans="1:14" x14ac:dyDescent="0.2">
      <c r="A116" s="1"/>
      <c r="B116" s="1" t="s">
        <v>88</v>
      </c>
      <c r="C116" s="1"/>
      <c r="D116" s="1"/>
      <c r="E116" s="1"/>
      <c r="F116" s="1"/>
      <c r="G116" s="1"/>
      <c r="H116" s="2">
        <f>ROUND(H3+H20-H115,5)</f>
        <v>1903687.77</v>
      </c>
      <c r="I116" s="14"/>
      <c r="J116" s="2">
        <f>ROUND(J3+J20-J115,5)</f>
        <v>863635.32</v>
      </c>
      <c r="K116" s="14"/>
      <c r="L116" s="2">
        <f>ROUND((H116-J116),5)</f>
        <v>1040052.45</v>
      </c>
      <c r="M116" s="14"/>
      <c r="N116" s="19">
        <f>ROUND(IF(H116=0, IF(J116=0, 0, SIGN(-J116)), IF(J116=0, SIGN(H116), (H116-J116)/ABS(J116))),5)</f>
        <v>1.20427</v>
      </c>
    </row>
    <row r="117" spans="1:14" x14ac:dyDescent="0.2">
      <c r="A117" s="1"/>
      <c r="B117" s="1" t="s">
        <v>89</v>
      </c>
      <c r="C117" s="1"/>
      <c r="D117" s="1"/>
      <c r="E117" s="1"/>
      <c r="F117" s="1"/>
      <c r="G117" s="1"/>
      <c r="H117" s="2"/>
      <c r="I117" s="14"/>
      <c r="J117" s="2"/>
      <c r="K117" s="14"/>
      <c r="L117" s="2"/>
      <c r="M117" s="14"/>
      <c r="N117" s="19"/>
    </row>
    <row r="118" spans="1:14" x14ac:dyDescent="0.2">
      <c r="A118" s="1"/>
      <c r="B118" s="1"/>
      <c r="C118" s="1" t="s">
        <v>90</v>
      </c>
      <c r="D118" s="1"/>
      <c r="E118" s="1"/>
      <c r="F118" s="1"/>
      <c r="G118" s="1"/>
      <c r="H118" s="2"/>
      <c r="I118" s="14"/>
      <c r="J118" s="2"/>
      <c r="K118" s="14"/>
      <c r="L118" s="2"/>
      <c r="M118" s="14"/>
      <c r="N118" s="19"/>
    </row>
    <row r="119" spans="1:14" x14ac:dyDescent="0.2">
      <c r="A119" s="1"/>
      <c r="B119" s="1"/>
      <c r="C119" s="1"/>
      <c r="D119" s="1" t="s">
        <v>91</v>
      </c>
      <c r="E119" s="1"/>
      <c r="F119" s="1"/>
      <c r="G119" s="1"/>
      <c r="H119" s="2">
        <v>403.1</v>
      </c>
      <c r="I119" s="14"/>
      <c r="J119" s="2">
        <v>510.59</v>
      </c>
      <c r="K119" s="14"/>
      <c r="L119" s="2">
        <f>ROUND((H119-J119),5)</f>
        <v>-107.49</v>
      </c>
      <c r="M119" s="14"/>
      <c r="N119" s="19">
        <f>ROUND(IF(H119=0, IF(J119=0, 0, SIGN(-J119)), IF(J119=0, SIGN(H119), (H119-J119)/ABS(J119))),5)</f>
        <v>-0.21052000000000001</v>
      </c>
    </row>
    <row r="120" spans="1:14" x14ac:dyDescent="0.2">
      <c r="A120" s="1"/>
      <c r="B120" s="1"/>
      <c r="C120" s="1"/>
      <c r="D120" s="1" t="s">
        <v>92</v>
      </c>
      <c r="E120" s="1"/>
      <c r="F120" s="1"/>
      <c r="G120" s="1"/>
      <c r="H120" s="2"/>
      <c r="I120" s="14"/>
      <c r="J120" s="2"/>
      <c r="K120" s="14"/>
      <c r="L120" s="2"/>
      <c r="M120" s="14"/>
      <c r="N120" s="19"/>
    </row>
    <row r="121" spans="1:14" ht="16" thickBot="1" x14ac:dyDescent="0.25">
      <c r="A121" s="1"/>
      <c r="B121" s="1"/>
      <c r="C121" s="1"/>
      <c r="D121" s="1"/>
      <c r="E121" s="1" t="s">
        <v>93</v>
      </c>
      <c r="F121" s="1"/>
      <c r="G121" s="1"/>
      <c r="H121" s="4">
        <v>34169.339999999997</v>
      </c>
      <c r="I121" s="14"/>
      <c r="J121" s="4">
        <v>47991.7</v>
      </c>
      <c r="K121" s="14"/>
      <c r="L121" s="4">
        <f>ROUND((H121-J121),5)</f>
        <v>-13822.36</v>
      </c>
      <c r="M121" s="14"/>
      <c r="N121" s="18">
        <f>ROUND(IF(H121=0, IF(J121=0, 0, SIGN(-J121)), IF(J121=0, SIGN(H121), (H121-J121)/ABS(J121))),5)</f>
        <v>-0.28802</v>
      </c>
    </row>
    <row r="122" spans="1:14" ht="16" thickBot="1" x14ac:dyDescent="0.25">
      <c r="A122" s="1"/>
      <c r="B122" s="1"/>
      <c r="C122" s="1"/>
      <c r="D122" s="1" t="s">
        <v>94</v>
      </c>
      <c r="E122" s="1"/>
      <c r="F122" s="1"/>
      <c r="G122" s="1"/>
      <c r="H122" s="6">
        <f>ROUND(SUM(H120:H121),5)</f>
        <v>34169.339999999997</v>
      </c>
      <c r="I122" s="14"/>
      <c r="J122" s="6">
        <f>ROUND(SUM(J120:J121),5)</f>
        <v>47991.7</v>
      </c>
      <c r="K122" s="14"/>
      <c r="L122" s="6">
        <f>ROUND((H122-J122),5)</f>
        <v>-13822.36</v>
      </c>
      <c r="M122" s="14"/>
      <c r="N122" s="20">
        <f>ROUND(IF(H122=0, IF(J122=0, 0, SIGN(-J122)), IF(J122=0, SIGN(H122), (H122-J122)/ABS(J122))),5)</f>
        <v>-0.28802</v>
      </c>
    </row>
    <row r="123" spans="1:14" x14ac:dyDescent="0.2">
      <c r="A123" s="1"/>
      <c r="B123" s="1"/>
      <c r="C123" s="1" t="s">
        <v>95</v>
      </c>
      <c r="D123" s="1"/>
      <c r="E123" s="1"/>
      <c r="F123" s="1"/>
      <c r="G123" s="1"/>
      <c r="H123" s="2">
        <f>ROUND(SUM(H118:H119)+H122,5)</f>
        <v>34572.44</v>
      </c>
      <c r="I123" s="14"/>
      <c r="J123" s="2">
        <f>ROUND(SUM(J118:J119)+J122,5)</f>
        <v>48502.29</v>
      </c>
      <c r="K123" s="14"/>
      <c r="L123" s="2">
        <f>ROUND((H123-J123),5)</f>
        <v>-13929.85</v>
      </c>
      <c r="M123" s="14"/>
      <c r="N123" s="19">
        <f>ROUND(IF(H123=0, IF(J123=0, 0, SIGN(-J123)), IF(J123=0, SIGN(H123), (H123-J123)/ABS(J123))),5)</f>
        <v>-0.28720000000000001</v>
      </c>
    </row>
    <row r="124" spans="1:14" x14ac:dyDescent="0.2">
      <c r="A124" s="1"/>
      <c r="B124" s="1"/>
      <c r="C124" s="1" t="s">
        <v>96</v>
      </c>
      <c r="D124" s="1"/>
      <c r="E124" s="1"/>
      <c r="F124" s="1"/>
      <c r="G124" s="1"/>
      <c r="H124" s="2"/>
      <c r="I124" s="14"/>
      <c r="J124" s="2"/>
      <c r="K124" s="14"/>
      <c r="L124" s="2"/>
      <c r="M124" s="14"/>
      <c r="N124" s="19"/>
    </row>
    <row r="125" spans="1:14" x14ac:dyDescent="0.2">
      <c r="A125" s="1"/>
      <c r="B125" s="1"/>
      <c r="C125" s="1"/>
      <c r="D125" s="1" t="s">
        <v>97</v>
      </c>
      <c r="E125" s="1"/>
      <c r="F125" s="1"/>
      <c r="G125" s="1"/>
      <c r="H125" s="2"/>
      <c r="I125" s="14"/>
      <c r="J125" s="2"/>
      <c r="K125" s="14"/>
      <c r="L125" s="2"/>
      <c r="M125" s="14"/>
      <c r="N125" s="19"/>
    </row>
    <row r="126" spans="1:14" ht="16" thickBot="1" x14ac:dyDescent="0.25">
      <c r="A126" s="1"/>
      <c r="B126" s="1"/>
      <c r="C126" s="1"/>
      <c r="D126" s="1"/>
      <c r="E126" s="1" t="s">
        <v>93</v>
      </c>
      <c r="F126" s="1"/>
      <c r="G126" s="1"/>
      <c r="H126" s="4">
        <v>36379.86</v>
      </c>
      <c r="I126" s="14"/>
      <c r="J126" s="4">
        <v>17861.75</v>
      </c>
      <c r="K126" s="14"/>
      <c r="L126" s="4">
        <f>ROUND((H126-J126),5)</f>
        <v>18518.11</v>
      </c>
      <c r="M126" s="14"/>
      <c r="N126" s="18">
        <f>ROUND(IF(H126=0, IF(J126=0, 0, SIGN(-J126)), IF(J126=0, SIGN(H126), (H126-J126)/ABS(J126))),5)</f>
        <v>1.0367500000000001</v>
      </c>
    </row>
    <row r="127" spans="1:14" ht="16" thickBot="1" x14ac:dyDescent="0.25">
      <c r="A127" s="1"/>
      <c r="B127" s="1"/>
      <c r="C127" s="1"/>
      <c r="D127" s="1" t="s">
        <v>98</v>
      </c>
      <c r="E127" s="1"/>
      <c r="F127" s="1"/>
      <c r="G127" s="1"/>
      <c r="H127" s="5">
        <f>ROUND(SUM(H125:H126),5)</f>
        <v>36379.86</v>
      </c>
      <c r="I127" s="14"/>
      <c r="J127" s="5">
        <f>ROUND(SUM(J125:J126),5)</f>
        <v>17861.75</v>
      </c>
      <c r="K127" s="14"/>
      <c r="L127" s="5">
        <f>ROUND((H127-J127),5)</f>
        <v>18518.11</v>
      </c>
      <c r="M127" s="14"/>
      <c r="N127" s="17">
        <f>ROUND(IF(H127=0, IF(J127=0, 0, SIGN(-J127)), IF(J127=0, SIGN(H127), (H127-J127)/ABS(J127))),5)</f>
        <v>1.0367500000000001</v>
      </c>
    </row>
    <row r="128" spans="1:14" ht="16" thickBot="1" x14ac:dyDescent="0.25">
      <c r="A128" s="1"/>
      <c r="B128" s="1"/>
      <c r="C128" s="1" t="s">
        <v>99</v>
      </c>
      <c r="D128" s="1"/>
      <c r="E128" s="1"/>
      <c r="F128" s="1"/>
      <c r="G128" s="1"/>
      <c r="H128" s="5">
        <f>ROUND(H124+H127,5)</f>
        <v>36379.86</v>
      </c>
      <c r="I128" s="14"/>
      <c r="J128" s="5">
        <f>ROUND(J124+J127,5)</f>
        <v>17861.75</v>
      </c>
      <c r="K128" s="14"/>
      <c r="L128" s="5">
        <f>ROUND((H128-J128),5)</f>
        <v>18518.11</v>
      </c>
      <c r="M128" s="14"/>
      <c r="N128" s="17">
        <f>ROUND(IF(H128=0, IF(J128=0, 0, SIGN(-J128)), IF(J128=0, SIGN(H128), (H128-J128)/ABS(J128))),5)</f>
        <v>1.0367500000000001</v>
      </c>
    </row>
    <row r="129" spans="1:14" ht="16" thickBot="1" x14ac:dyDescent="0.25">
      <c r="A129" s="1"/>
      <c r="B129" s="1" t="s">
        <v>100</v>
      </c>
      <c r="C129" s="1"/>
      <c r="D129" s="1"/>
      <c r="E129" s="1"/>
      <c r="F129" s="1"/>
      <c r="G129" s="1"/>
      <c r="H129" s="5">
        <f>ROUND(H117+H123-H128,5)</f>
        <v>-1807.42</v>
      </c>
      <c r="I129" s="14"/>
      <c r="J129" s="5">
        <f>ROUND(J117+J123-J128,5)</f>
        <v>30640.54</v>
      </c>
      <c r="K129" s="14"/>
      <c r="L129" s="5">
        <f>ROUND((H129-J129),5)</f>
        <v>-32447.96</v>
      </c>
      <c r="M129" s="14"/>
      <c r="N129" s="17">
        <f>ROUND(IF(H129=0, IF(J129=0, 0, SIGN(-J129)), IF(J129=0, SIGN(H129), (H129-J129)/ABS(J129))),5)</f>
        <v>-1.0589900000000001</v>
      </c>
    </row>
    <row r="130" spans="1:14" s="8" customFormat="1" ht="12" thickBot="1" x14ac:dyDescent="0.2">
      <c r="A130" s="1" t="s">
        <v>101</v>
      </c>
      <c r="B130" s="1"/>
      <c r="C130" s="1"/>
      <c r="D130" s="1"/>
      <c r="E130" s="1"/>
      <c r="F130" s="1"/>
      <c r="G130" s="1"/>
      <c r="H130" s="7">
        <f>ROUND(H116+H129,5)</f>
        <v>1901880.35</v>
      </c>
      <c r="I130" s="1"/>
      <c r="J130" s="7">
        <f>ROUND(J116+J129,5)</f>
        <v>894275.86</v>
      </c>
      <c r="K130" s="1"/>
      <c r="L130" s="7">
        <f>ROUND((H130-J130),5)</f>
        <v>1007604.49</v>
      </c>
      <c r="M130" s="1"/>
      <c r="N130" s="16">
        <f>ROUND(IF(H130=0, IF(J130=0, 0, SIGN(-J130)), IF(J130=0, SIGN(H130), (H130-J130)/ABS(J130))),5)</f>
        <v>1.12673</v>
      </c>
    </row>
    <row r="131" spans="1:14" ht="16" thickTop="1" x14ac:dyDescent="0.2"/>
  </sheetData>
  <pageMargins left="0.7" right="0.7" top="0.75" bottom="0.75" header="0.1" footer="0.3"/>
  <pageSetup paperSize="0" orientation="portrait" r:id="rId1"/>
  <headerFooter>
    <oddHeader>&amp;L&amp;"Arial,Bold"&amp;8 4:39 PM
&amp;"Arial,Bold"&amp;8 09/13/18
&amp;"Arial,Bold"&amp;8 Cash Basis&amp;C&amp;"Arial,Bold"&amp;12 AgileAlliance
&amp;"Arial,Bold"&amp;14 Profit &amp;&amp; Loss Prev Year Comparison
&amp;"Arial,Bold"&amp;10 April through June 2018</oddHeader>
    <oddFooter>&amp;R&amp;"Arial,Bold"&amp;8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CBDD-90DA-454C-9AB0-9EC638E646A0}">
  <dimension ref="A1:G3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L20" sqref="L20"/>
    </sheetView>
  </sheetViews>
  <sheetFormatPr baseColWidth="10" defaultColWidth="8.83203125" defaultRowHeight="15" x14ac:dyDescent="0.2"/>
  <cols>
    <col min="1" max="5" width="3" style="12" customWidth="1"/>
    <col min="6" max="6" width="20.33203125" style="12" customWidth="1"/>
    <col min="7" max="7" width="10" style="13" bestFit="1" customWidth="1"/>
  </cols>
  <sheetData>
    <row r="1" spans="1:7" s="11" customFormat="1" ht="16" thickBot="1" x14ac:dyDescent="0.25">
      <c r="A1" s="9"/>
      <c r="B1" s="9"/>
      <c r="C1" s="9"/>
      <c r="D1" s="9"/>
      <c r="E1" s="9"/>
      <c r="F1" s="9"/>
      <c r="G1" s="10" t="s">
        <v>140</v>
      </c>
    </row>
    <row r="2" spans="1:7" ht="16" thickTop="1" x14ac:dyDescent="0.2">
      <c r="A2" s="1" t="s">
        <v>139</v>
      </c>
      <c r="B2" s="1"/>
      <c r="C2" s="1"/>
      <c r="D2" s="1"/>
      <c r="E2" s="1"/>
      <c r="F2" s="1"/>
      <c r="G2" s="2"/>
    </row>
    <row r="3" spans="1:7" x14ac:dyDescent="0.2">
      <c r="A3" s="1"/>
      <c r="B3" s="1" t="s">
        <v>138</v>
      </c>
      <c r="C3" s="1"/>
      <c r="D3" s="1"/>
      <c r="E3" s="1"/>
      <c r="F3" s="1"/>
      <c r="G3" s="2"/>
    </row>
    <row r="4" spans="1:7" x14ac:dyDescent="0.2">
      <c r="A4" s="1"/>
      <c r="B4" s="1"/>
      <c r="C4" s="1" t="s">
        <v>137</v>
      </c>
      <c r="D4" s="1"/>
      <c r="E4" s="1"/>
      <c r="F4" s="1"/>
      <c r="G4" s="2"/>
    </row>
    <row r="5" spans="1:7" x14ac:dyDescent="0.2">
      <c r="A5" s="1"/>
      <c r="B5" s="1"/>
      <c r="C5" s="1"/>
      <c r="D5" s="1" t="s">
        <v>136</v>
      </c>
      <c r="E5" s="1"/>
      <c r="F5" s="1"/>
      <c r="G5" s="2">
        <v>1720964.71</v>
      </c>
    </row>
    <row r="6" spans="1:7" x14ac:dyDescent="0.2">
      <c r="A6" s="1"/>
      <c r="B6" s="1"/>
      <c r="C6" s="1"/>
      <c r="D6" s="1" t="s">
        <v>135</v>
      </c>
      <c r="E6" s="1"/>
      <c r="F6" s="1"/>
      <c r="G6" s="2">
        <v>503102.39</v>
      </c>
    </row>
    <row r="7" spans="1:7" ht="16" thickBot="1" x14ac:dyDescent="0.25">
      <c r="A7" s="1"/>
      <c r="B7" s="1"/>
      <c r="C7" s="1"/>
      <c r="D7" s="1" t="s">
        <v>134</v>
      </c>
      <c r="E7" s="1"/>
      <c r="F7" s="1"/>
      <c r="G7" s="3">
        <v>4723606.9800000004</v>
      </c>
    </row>
    <row r="8" spans="1:7" x14ac:dyDescent="0.2">
      <c r="A8" s="1"/>
      <c r="B8" s="1"/>
      <c r="C8" s="1" t="s">
        <v>133</v>
      </c>
      <c r="D8" s="1"/>
      <c r="E8" s="1"/>
      <c r="F8" s="1"/>
      <c r="G8" s="2">
        <f>ROUND(SUM(G4:G7),5)</f>
        <v>6947674.0800000001</v>
      </c>
    </row>
    <row r="9" spans="1:7" x14ac:dyDescent="0.2">
      <c r="A9" s="1"/>
      <c r="B9" s="1"/>
      <c r="C9" s="1" t="s">
        <v>132</v>
      </c>
      <c r="D9" s="1"/>
      <c r="E9" s="1"/>
      <c r="F9" s="1"/>
      <c r="G9" s="2"/>
    </row>
    <row r="10" spans="1:7" x14ac:dyDescent="0.2">
      <c r="A10" s="1"/>
      <c r="B10" s="1"/>
      <c r="C10" s="1"/>
      <c r="D10" s="1" t="s">
        <v>131</v>
      </c>
      <c r="E10" s="1"/>
      <c r="F10" s="1"/>
      <c r="G10" s="2">
        <v>3099</v>
      </c>
    </row>
    <row r="11" spans="1:7" ht="16" thickBot="1" x14ac:dyDescent="0.25">
      <c r="A11" s="1"/>
      <c r="B11" s="1"/>
      <c r="C11" s="1"/>
      <c r="D11" s="1" t="s">
        <v>130</v>
      </c>
      <c r="E11" s="1"/>
      <c r="F11" s="1"/>
      <c r="G11" s="4">
        <v>34896</v>
      </c>
    </row>
    <row r="12" spans="1:7" ht="16" thickBot="1" x14ac:dyDescent="0.25">
      <c r="A12" s="1"/>
      <c r="B12" s="1"/>
      <c r="C12" s="1" t="s">
        <v>129</v>
      </c>
      <c r="D12" s="1"/>
      <c r="E12" s="1"/>
      <c r="F12" s="1"/>
      <c r="G12" s="5">
        <f>ROUND(SUM(G9:G11),5)</f>
        <v>37995</v>
      </c>
    </row>
    <row r="13" spans="1:7" ht="16" thickBot="1" x14ac:dyDescent="0.25">
      <c r="A13" s="1"/>
      <c r="B13" s="1" t="s">
        <v>128</v>
      </c>
      <c r="C13" s="1"/>
      <c r="D13" s="1"/>
      <c r="E13" s="1"/>
      <c r="F13" s="1"/>
      <c r="G13" s="5">
        <f>ROUND(G3+G8+G12,5)</f>
        <v>6985669.0800000001</v>
      </c>
    </row>
    <row r="14" spans="1:7" s="8" customFormat="1" ht="12" thickBot="1" x14ac:dyDescent="0.2">
      <c r="A14" s="1" t="s">
        <v>127</v>
      </c>
      <c r="B14" s="1"/>
      <c r="C14" s="1"/>
      <c r="D14" s="1"/>
      <c r="E14" s="1"/>
      <c r="F14" s="1"/>
      <c r="G14" s="7">
        <f>ROUND(G2+G13,5)</f>
        <v>6985669.0800000001</v>
      </c>
    </row>
    <row r="15" spans="1:7" ht="16" thickTop="1" x14ac:dyDescent="0.2">
      <c r="A15" s="1" t="s">
        <v>126</v>
      </c>
      <c r="B15" s="1"/>
      <c r="C15" s="1"/>
      <c r="D15" s="1"/>
      <c r="E15" s="1"/>
      <c r="F15" s="1"/>
      <c r="G15" s="2"/>
    </row>
    <row r="16" spans="1:7" x14ac:dyDescent="0.2">
      <c r="A16" s="1"/>
      <c r="B16" s="1" t="s">
        <v>125</v>
      </c>
      <c r="C16" s="1"/>
      <c r="D16" s="1"/>
      <c r="E16" s="1"/>
      <c r="F16" s="1"/>
      <c r="G16" s="2"/>
    </row>
    <row r="17" spans="1:7" x14ac:dyDescent="0.2">
      <c r="A17" s="1"/>
      <c r="B17" s="1"/>
      <c r="C17" s="1" t="s">
        <v>124</v>
      </c>
      <c r="D17" s="1"/>
      <c r="E17" s="1"/>
      <c r="F17" s="1"/>
      <c r="G17" s="2"/>
    </row>
    <row r="18" spans="1:7" x14ac:dyDescent="0.2">
      <c r="A18" s="1"/>
      <c r="B18" s="1"/>
      <c r="C18" s="1"/>
      <c r="D18" s="1" t="s">
        <v>123</v>
      </c>
      <c r="E18" s="1"/>
      <c r="F18" s="1"/>
      <c r="G18" s="2"/>
    </row>
    <row r="19" spans="1:7" x14ac:dyDescent="0.2">
      <c r="A19" s="1"/>
      <c r="B19" s="1"/>
      <c r="C19" s="1"/>
      <c r="D19" s="1"/>
      <c r="E19" s="1" t="s">
        <v>122</v>
      </c>
      <c r="F19" s="1"/>
      <c r="G19" s="2"/>
    </row>
    <row r="20" spans="1:7" x14ac:dyDescent="0.2">
      <c r="A20" s="1"/>
      <c r="B20" s="1"/>
      <c r="C20" s="1"/>
      <c r="D20" s="1"/>
      <c r="E20" s="1"/>
      <c r="F20" s="1" t="s">
        <v>121</v>
      </c>
      <c r="G20" s="2">
        <v>5664.66</v>
      </c>
    </row>
    <row r="21" spans="1:7" x14ac:dyDescent="0.2">
      <c r="A21" s="1"/>
      <c r="B21" s="1"/>
      <c r="C21" s="1"/>
      <c r="D21" s="1"/>
      <c r="E21" s="1"/>
      <c r="F21" s="1" t="s">
        <v>120</v>
      </c>
      <c r="G21" s="2">
        <v>50.51</v>
      </c>
    </row>
    <row r="22" spans="1:7" ht="16" thickBot="1" x14ac:dyDescent="0.25">
      <c r="A22" s="1"/>
      <c r="B22" s="1"/>
      <c r="C22" s="1"/>
      <c r="D22" s="1"/>
      <c r="E22" s="1"/>
      <c r="F22" s="1" t="s">
        <v>119</v>
      </c>
      <c r="G22" s="4">
        <v>3730.02</v>
      </c>
    </row>
    <row r="23" spans="1:7" ht="16" thickBot="1" x14ac:dyDescent="0.25">
      <c r="A23" s="1"/>
      <c r="B23" s="1"/>
      <c r="C23" s="1"/>
      <c r="D23" s="1"/>
      <c r="E23" s="1" t="s">
        <v>118</v>
      </c>
      <c r="F23" s="1"/>
      <c r="G23" s="6">
        <f>ROUND(SUM(G19:G22),5)</f>
        <v>9445.19</v>
      </c>
    </row>
    <row r="24" spans="1:7" x14ac:dyDescent="0.2">
      <c r="A24" s="1"/>
      <c r="B24" s="1"/>
      <c r="C24" s="1"/>
      <c r="D24" s="1" t="s">
        <v>117</v>
      </c>
      <c r="E24" s="1"/>
      <c r="F24" s="1"/>
      <c r="G24" s="2">
        <f>ROUND(G18+G23,5)</f>
        <v>9445.19</v>
      </c>
    </row>
    <row r="25" spans="1:7" x14ac:dyDescent="0.2">
      <c r="A25" s="1"/>
      <c r="B25" s="1"/>
      <c r="C25" s="1"/>
      <c r="D25" s="1" t="s">
        <v>116</v>
      </c>
      <c r="E25" s="1"/>
      <c r="F25" s="1"/>
      <c r="G25" s="2"/>
    </row>
    <row r="26" spans="1:7" ht="16" thickBot="1" x14ac:dyDescent="0.25">
      <c r="A26" s="1"/>
      <c r="B26" s="1"/>
      <c r="C26" s="1"/>
      <c r="D26" s="1"/>
      <c r="E26" s="1" t="s">
        <v>115</v>
      </c>
      <c r="F26" s="1"/>
      <c r="G26" s="4">
        <v>5392.61</v>
      </c>
    </row>
    <row r="27" spans="1:7" ht="16" thickBot="1" x14ac:dyDescent="0.25">
      <c r="A27" s="1"/>
      <c r="B27" s="1"/>
      <c r="C27" s="1"/>
      <c r="D27" s="1" t="s">
        <v>114</v>
      </c>
      <c r="E27" s="1"/>
      <c r="F27" s="1"/>
      <c r="G27" s="5">
        <f>ROUND(SUM(G25:G26),5)</f>
        <v>5392.61</v>
      </c>
    </row>
    <row r="28" spans="1:7" ht="16" thickBot="1" x14ac:dyDescent="0.25">
      <c r="A28" s="1"/>
      <c r="B28" s="1"/>
      <c r="C28" s="1" t="s">
        <v>113</v>
      </c>
      <c r="D28" s="1"/>
      <c r="E28" s="1"/>
      <c r="F28" s="1"/>
      <c r="G28" s="6">
        <f>ROUND(G17+G24+G27,5)</f>
        <v>14837.8</v>
      </c>
    </row>
    <row r="29" spans="1:7" x14ac:dyDescent="0.2">
      <c r="A29" s="1"/>
      <c r="B29" s="1" t="s">
        <v>112</v>
      </c>
      <c r="C29" s="1"/>
      <c r="D29" s="1"/>
      <c r="E29" s="1"/>
      <c r="F29" s="1"/>
      <c r="G29" s="2">
        <f>ROUND(G16+G28,5)</f>
        <v>14837.8</v>
      </c>
    </row>
    <row r="30" spans="1:7" x14ac:dyDescent="0.2">
      <c r="A30" s="1"/>
      <c r="B30" s="1" t="s">
        <v>111</v>
      </c>
      <c r="C30" s="1"/>
      <c r="D30" s="1"/>
      <c r="E30" s="1"/>
      <c r="F30" s="1"/>
      <c r="G30" s="2"/>
    </row>
    <row r="31" spans="1:7" x14ac:dyDescent="0.2">
      <c r="A31" s="1"/>
      <c r="B31" s="1"/>
      <c r="C31" s="1" t="s">
        <v>110</v>
      </c>
      <c r="D31" s="1"/>
      <c r="E31" s="1"/>
      <c r="F31" s="1"/>
      <c r="G31" s="2">
        <v>4655812.54</v>
      </c>
    </row>
    <row r="32" spans="1:7" ht="16" thickBot="1" x14ac:dyDescent="0.25">
      <c r="A32" s="1"/>
      <c r="B32" s="1"/>
      <c r="C32" s="1" t="s">
        <v>101</v>
      </c>
      <c r="D32" s="1"/>
      <c r="E32" s="1"/>
      <c r="F32" s="1"/>
      <c r="G32" s="4">
        <v>2315018.7400000002</v>
      </c>
    </row>
    <row r="33" spans="1:7" ht="16" thickBot="1" x14ac:dyDescent="0.25">
      <c r="A33" s="1"/>
      <c r="B33" s="1" t="s">
        <v>109</v>
      </c>
      <c r="C33" s="1"/>
      <c r="D33" s="1"/>
      <c r="E33" s="1"/>
      <c r="F33" s="1"/>
      <c r="G33" s="5">
        <f>ROUND(SUM(G30:G32),5)</f>
        <v>6970831.2800000003</v>
      </c>
    </row>
    <row r="34" spans="1:7" s="8" customFormat="1" ht="12" thickBot="1" x14ac:dyDescent="0.2">
      <c r="A34" s="1" t="s">
        <v>108</v>
      </c>
      <c r="B34" s="1"/>
      <c r="C34" s="1"/>
      <c r="D34" s="1"/>
      <c r="E34" s="1"/>
      <c r="F34" s="1"/>
      <c r="G34" s="7">
        <f>ROUND(G15+G29+G33,5)</f>
        <v>6985669.0800000001</v>
      </c>
    </row>
    <row r="35" spans="1:7" ht="16" thickTop="1" x14ac:dyDescent="0.2"/>
  </sheetData>
  <pageMargins left="0.7" right="0.7" top="0.75" bottom="0.75" header="0.1" footer="0.3"/>
  <pageSetup paperSize="0" orientation="portrait" r:id="rId1"/>
  <headerFooter>
    <oddHeader>&amp;L&amp;"Arial,Bold"&amp;8 4:41 PM
&amp;"Arial,Bold"&amp;8 09/13/18
&amp;"Arial,Bold"&amp;8 Cash Basis&amp;C&amp;"Arial,Bold"&amp;12 AgileAlliance
&amp;"Arial,Bold"&amp;14 Balance Sheet
&amp;"Arial,Bold"&amp;10 As of June 30, 2018</oddHeader>
    <oddFooter>&amp;R&amp;"Arial,Bold"&amp;8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E51B-AD49-E84B-A588-EB220EDB2A6E}">
  <dimension ref="A1:M3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P25" sqref="P25"/>
    </sheetView>
  </sheetViews>
  <sheetFormatPr baseColWidth="10" defaultColWidth="8.83203125" defaultRowHeight="15" x14ac:dyDescent="0.2"/>
  <cols>
    <col min="1" max="5" width="3" style="12" customWidth="1"/>
    <col min="6" max="6" width="20.33203125" style="12" customWidth="1"/>
    <col min="7" max="7" width="10" style="13" bestFit="1" customWidth="1"/>
    <col min="8" max="8" width="2.33203125" style="13" customWidth="1"/>
    <col min="9" max="9" width="10" style="13" bestFit="1" customWidth="1"/>
    <col min="10" max="10" width="2.33203125" style="13" customWidth="1"/>
    <col min="11" max="11" width="10.5" style="13" bestFit="1" customWidth="1"/>
    <col min="12" max="12" width="2.33203125" style="13" customWidth="1"/>
    <col min="13" max="13" width="8.6640625" style="13" bestFit="1" customWidth="1"/>
  </cols>
  <sheetData>
    <row r="1" spans="1:13" ht="16" thickBot="1" x14ac:dyDescent="0.25">
      <c r="A1" s="1"/>
      <c r="B1" s="1"/>
      <c r="C1" s="1"/>
      <c r="D1" s="1"/>
      <c r="E1" s="1"/>
      <c r="F1" s="1"/>
      <c r="G1" s="23"/>
      <c r="H1" s="24"/>
      <c r="I1" s="23"/>
      <c r="J1" s="24"/>
      <c r="K1" s="23"/>
      <c r="L1" s="24"/>
      <c r="M1" s="23"/>
    </row>
    <row r="2" spans="1:13" s="11" customFormat="1" ht="17" thickTop="1" thickBot="1" x14ac:dyDescent="0.25">
      <c r="A2" s="9"/>
      <c r="B2" s="9"/>
      <c r="C2" s="9"/>
      <c r="D2" s="9"/>
      <c r="E2" s="9"/>
      <c r="F2" s="9"/>
      <c r="G2" s="22" t="s">
        <v>140</v>
      </c>
      <c r="H2" s="15"/>
      <c r="I2" s="22" t="s">
        <v>143</v>
      </c>
      <c r="J2" s="15"/>
      <c r="K2" s="22" t="s">
        <v>142</v>
      </c>
      <c r="L2" s="15"/>
      <c r="M2" s="22" t="s">
        <v>141</v>
      </c>
    </row>
    <row r="3" spans="1:13" ht="16" thickTop="1" x14ac:dyDescent="0.2">
      <c r="A3" s="1" t="s">
        <v>139</v>
      </c>
      <c r="B3" s="1"/>
      <c r="C3" s="1"/>
      <c r="D3" s="1"/>
      <c r="E3" s="1"/>
      <c r="F3" s="1"/>
      <c r="G3" s="2"/>
      <c r="H3" s="14"/>
      <c r="I3" s="2"/>
      <c r="J3" s="14"/>
      <c r="K3" s="2"/>
      <c r="L3" s="14"/>
      <c r="M3" s="19"/>
    </row>
    <row r="4" spans="1:13" x14ac:dyDescent="0.2">
      <c r="A4" s="1"/>
      <c r="B4" s="1" t="s">
        <v>138</v>
      </c>
      <c r="C4" s="1"/>
      <c r="D4" s="1"/>
      <c r="E4" s="1"/>
      <c r="F4" s="1"/>
      <c r="G4" s="2"/>
      <c r="H4" s="14"/>
      <c r="I4" s="2"/>
      <c r="J4" s="14"/>
      <c r="K4" s="2"/>
      <c r="L4" s="14"/>
      <c r="M4" s="19"/>
    </row>
    <row r="5" spans="1:13" x14ac:dyDescent="0.2">
      <c r="A5" s="1"/>
      <c r="B5" s="1"/>
      <c r="C5" s="1" t="s">
        <v>137</v>
      </c>
      <c r="D5" s="1"/>
      <c r="E5" s="1"/>
      <c r="F5" s="1"/>
      <c r="G5" s="2"/>
      <c r="H5" s="14"/>
      <c r="I5" s="2"/>
      <c r="J5" s="14"/>
      <c r="K5" s="2"/>
      <c r="L5" s="14"/>
      <c r="M5" s="19"/>
    </row>
    <row r="6" spans="1:13" x14ac:dyDescent="0.2">
      <c r="A6" s="1"/>
      <c r="B6" s="1"/>
      <c r="C6" s="1"/>
      <c r="D6" s="1" t="s">
        <v>136</v>
      </c>
      <c r="E6" s="1"/>
      <c r="F6" s="1"/>
      <c r="G6" s="2">
        <v>1720964.71</v>
      </c>
      <c r="H6" s="14"/>
      <c r="I6" s="2">
        <v>-382517.81</v>
      </c>
      <c r="J6" s="14"/>
      <c r="K6" s="2">
        <f>ROUND((G6-I6),5)</f>
        <v>2103482.52</v>
      </c>
      <c r="L6" s="14"/>
      <c r="M6" s="19">
        <f>ROUND(IF(G6=0, IF(I6=0, 0, SIGN(-I6)), IF(I6=0, SIGN(G6), (G6-I6)/ABS(I6))),5)</f>
        <v>5.4990399999999999</v>
      </c>
    </row>
    <row r="7" spans="1:13" x14ac:dyDescent="0.2">
      <c r="A7" s="1"/>
      <c r="B7" s="1"/>
      <c r="C7" s="1"/>
      <c r="D7" s="1" t="s">
        <v>135</v>
      </c>
      <c r="E7" s="1"/>
      <c r="F7" s="1"/>
      <c r="G7" s="2">
        <v>503102.39</v>
      </c>
      <c r="H7" s="14"/>
      <c r="I7" s="2">
        <v>0</v>
      </c>
      <c r="J7" s="14"/>
      <c r="K7" s="2">
        <f>ROUND((G7-I7),5)</f>
        <v>503102.39</v>
      </c>
      <c r="L7" s="14"/>
      <c r="M7" s="19">
        <f>ROUND(IF(G7=0, IF(I7=0, 0, SIGN(-I7)), IF(I7=0, SIGN(G7), (G7-I7)/ABS(I7))),5)</f>
        <v>1</v>
      </c>
    </row>
    <row r="8" spans="1:13" ht="16" thickBot="1" x14ac:dyDescent="0.25">
      <c r="A8" s="1"/>
      <c r="B8" s="1"/>
      <c r="C8" s="1"/>
      <c r="D8" s="1" t="s">
        <v>134</v>
      </c>
      <c r="E8" s="1"/>
      <c r="F8" s="1"/>
      <c r="G8" s="3">
        <v>4723606.9800000004</v>
      </c>
      <c r="H8" s="14"/>
      <c r="I8" s="3">
        <v>5959472.6100000003</v>
      </c>
      <c r="J8" s="14"/>
      <c r="K8" s="3">
        <f>ROUND((G8-I8),5)</f>
        <v>-1235865.6299999999</v>
      </c>
      <c r="L8" s="14"/>
      <c r="M8" s="21">
        <f>ROUND(IF(G8=0, IF(I8=0, 0, SIGN(-I8)), IF(I8=0, SIGN(G8), (G8-I8)/ABS(I8))),5)</f>
        <v>-0.20738000000000001</v>
      </c>
    </row>
    <row r="9" spans="1:13" x14ac:dyDescent="0.2">
      <c r="A9" s="1"/>
      <c r="B9" s="1"/>
      <c r="C9" s="1" t="s">
        <v>133</v>
      </c>
      <c r="D9" s="1"/>
      <c r="E9" s="1"/>
      <c r="F9" s="1"/>
      <c r="G9" s="2">
        <f>ROUND(SUM(G5:G8),5)</f>
        <v>6947674.0800000001</v>
      </c>
      <c r="H9" s="14"/>
      <c r="I9" s="2">
        <f>ROUND(SUM(I5:I8),5)</f>
        <v>5576954.7999999998</v>
      </c>
      <c r="J9" s="14"/>
      <c r="K9" s="2">
        <f>ROUND((G9-I9),5)</f>
        <v>1370719.28</v>
      </c>
      <c r="L9" s="14"/>
      <c r="M9" s="19">
        <f>ROUND(IF(G9=0, IF(I9=0, 0, SIGN(-I9)), IF(I9=0, SIGN(G9), (G9-I9)/ABS(I9))),5)</f>
        <v>0.24578</v>
      </c>
    </row>
    <row r="10" spans="1:13" x14ac:dyDescent="0.2">
      <c r="A10" s="1"/>
      <c r="B10" s="1"/>
      <c r="C10" s="1" t="s">
        <v>132</v>
      </c>
      <c r="D10" s="1"/>
      <c r="E10" s="1"/>
      <c r="F10" s="1"/>
      <c r="G10" s="2"/>
      <c r="H10" s="14"/>
      <c r="I10" s="2"/>
      <c r="J10" s="14"/>
      <c r="K10" s="2"/>
      <c r="L10" s="14"/>
      <c r="M10" s="19"/>
    </row>
    <row r="11" spans="1:13" x14ac:dyDescent="0.2">
      <c r="A11" s="1"/>
      <c r="B11" s="1"/>
      <c r="C11" s="1"/>
      <c r="D11" s="1" t="s">
        <v>131</v>
      </c>
      <c r="E11" s="1"/>
      <c r="F11" s="1"/>
      <c r="G11" s="2">
        <v>3099</v>
      </c>
      <c r="H11" s="14"/>
      <c r="I11" s="2">
        <v>3099</v>
      </c>
      <c r="J11" s="14"/>
      <c r="K11" s="2">
        <f>ROUND((G11-I11),5)</f>
        <v>0</v>
      </c>
      <c r="L11" s="14"/>
      <c r="M11" s="19">
        <f>ROUND(IF(G11=0, IF(I11=0, 0, SIGN(-I11)), IF(I11=0, SIGN(G11), (G11-I11)/ABS(I11))),5)</f>
        <v>0</v>
      </c>
    </row>
    <row r="12" spans="1:13" ht="16" thickBot="1" x14ac:dyDescent="0.25">
      <c r="A12" s="1"/>
      <c r="B12" s="1"/>
      <c r="C12" s="1"/>
      <c r="D12" s="1" t="s">
        <v>130</v>
      </c>
      <c r="E12" s="1"/>
      <c r="F12" s="1"/>
      <c r="G12" s="4">
        <v>34896</v>
      </c>
      <c r="H12" s="14"/>
      <c r="I12" s="4">
        <v>50490</v>
      </c>
      <c r="J12" s="14"/>
      <c r="K12" s="4">
        <f>ROUND((G12-I12),5)</f>
        <v>-15594</v>
      </c>
      <c r="L12" s="14"/>
      <c r="M12" s="18">
        <f>ROUND(IF(G12=0, IF(I12=0, 0, SIGN(-I12)), IF(I12=0, SIGN(G12), (G12-I12)/ABS(I12))),5)</f>
        <v>-0.30885000000000001</v>
      </c>
    </row>
    <row r="13" spans="1:13" ht="16" thickBot="1" x14ac:dyDescent="0.25">
      <c r="A13" s="1"/>
      <c r="B13" s="1"/>
      <c r="C13" s="1" t="s">
        <v>129</v>
      </c>
      <c r="D13" s="1"/>
      <c r="E13" s="1"/>
      <c r="F13" s="1"/>
      <c r="G13" s="5">
        <f>ROUND(SUM(G10:G12),5)</f>
        <v>37995</v>
      </c>
      <c r="H13" s="14"/>
      <c r="I13" s="5">
        <f>ROUND(SUM(I10:I12),5)</f>
        <v>53589</v>
      </c>
      <c r="J13" s="14"/>
      <c r="K13" s="5">
        <f>ROUND((G13-I13),5)</f>
        <v>-15594</v>
      </c>
      <c r="L13" s="14"/>
      <c r="M13" s="17">
        <f>ROUND(IF(G13=0, IF(I13=0, 0, SIGN(-I13)), IF(I13=0, SIGN(G13), (G13-I13)/ABS(I13))),5)</f>
        <v>-0.29099000000000003</v>
      </c>
    </row>
    <row r="14" spans="1:13" ht="16" thickBot="1" x14ac:dyDescent="0.25">
      <c r="A14" s="1"/>
      <c r="B14" s="1" t="s">
        <v>128</v>
      </c>
      <c r="C14" s="1"/>
      <c r="D14" s="1"/>
      <c r="E14" s="1"/>
      <c r="F14" s="1"/>
      <c r="G14" s="5">
        <f>ROUND(G4+G9+G13,5)</f>
        <v>6985669.0800000001</v>
      </c>
      <c r="H14" s="14"/>
      <c r="I14" s="5">
        <f>ROUND(I4+I9+I13,5)</f>
        <v>5630543.7999999998</v>
      </c>
      <c r="J14" s="14"/>
      <c r="K14" s="5">
        <f>ROUND((G14-I14),5)</f>
        <v>1355125.28</v>
      </c>
      <c r="L14" s="14"/>
      <c r="M14" s="17">
        <f>ROUND(IF(G14=0, IF(I14=0, 0, SIGN(-I14)), IF(I14=0, SIGN(G14), (G14-I14)/ABS(I14))),5)</f>
        <v>0.24067</v>
      </c>
    </row>
    <row r="15" spans="1:13" s="8" customFormat="1" ht="12" thickBot="1" x14ac:dyDescent="0.2">
      <c r="A15" s="1" t="s">
        <v>127</v>
      </c>
      <c r="B15" s="1"/>
      <c r="C15" s="1"/>
      <c r="D15" s="1"/>
      <c r="E15" s="1"/>
      <c r="F15" s="1"/>
      <c r="G15" s="7">
        <f>ROUND(G3+G14,5)</f>
        <v>6985669.0800000001</v>
      </c>
      <c r="H15" s="1"/>
      <c r="I15" s="7">
        <f>ROUND(I3+I14,5)</f>
        <v>5630543.7999999998</v>
      </c>
      <c r="J15" s="1"/>
      <c r="K15" s="7">
        <f>ROUND((G15-I15),5)</f>
        <v>1355125.28</v>
      </c>
      <c r="L15" s="1"/>
      <c r="M15" s="16">
        <f>ROUND(IF(G15=0, IF(I15=0, 0, SIGN(-I15)), IF(I15=0, SIGN(G15), (G15-I15)/ABS(I15))),5)</f>
        <v>0.24067</v>
      </c>
    </row>
    <row r="16" spans="1:13" ht="16" thickTop="1" x14ac:dyDescent="0.2">
      <c r="A16" s="1" t="s">
        <v>126</v>
      </c>
      <c r="B16" s="1"/>
      <c r="C16" s="1"/>
      <c r="D16" s="1"/>
      <c r="E16" s="1"/>
      <c r="F16" s="1"/>
      <c r="G16" s="2"/>
      <c r="H16" s="14"/>
      <c r="I16" s="2"/>
      <c r="J16" s="14"/>
      <c r="K16" s="2"/>
      <c r="L16" s="14"/>
      <c r="M16" s="19"/>
    </row>
    <row r="17" spans="1:13" x14ac:dyDescent="0.2">
      <c r="A17" s="1"/>
      <c r="B17" s="1" t="s">
        <v>125</v>
      </c>
      <c r="C17" s="1"/>
      <c r="D17" s="1"/>
      <c r="E17" s="1"/>
      <c r="F17" s="1"/>
      <c r="G17" s="2"/>
      <c r="H17" s="14"/>
      <c r="I17" s="2"/>
      <c r="J17" s="14"/>
      <c r="K17" s="2"/>
      <c r="L17" s="14"/>
      <c r="M17" s="19"/>
    </row>
    <row r="18" spans="1:13" x14ac:dyDescent="0.2">
      <c r="A18" s="1"/>
      <c r="B18" s="1"/>
      <c r="C18" s="1" t="s">
        <v>124</v>
      </c>
      <c r="D18" s="1"/>
      <c r="E18" s="1"/>
      <c r="F18" s="1"/>
      <c r="G18" s="2"/>
      <c r="H18" s="14"/>
      <c r="I18" s="2"/>
      <c r="J18" s="14"/>
      <c r="K18" s="2"/>
      <c r="L18" s="14"/>
      <c r="M18" s="19"/>
    </row>
    <row r="19" spans="1:13" x14ac:dyDescent="0.2">
      <c r="A19" s="1"/>
      <c r="B19" s="1"/>
      <c r="C19" s="1"/>
      <c r="D19" s="1" t="s">
        <v>123</v>
      </c>
      <c r="E19" s="1"/>
      <c r="F19" s="1"/>
      <c r="G19" s="2"/>
      <c r="H19" s="14"/>
      <c r="I19" s="2"/>
      <c r="J19" s="14"/>
      <c r="K19" s="2"/>
      <c r="L19" s="14"/>
      <c r="M19" s="19"/>
    </row>
    <row r="20" spans="1:13" x14ac:dyDescent="0.2">
      <c r="A20" s="1"/>
      <c r="B20" s="1"/>
      <c r="C20" s="1"/>
      <c r="D20" s="1"/>
      <c r="E20" s="1" t="s">
        <v>122</v>
      </c>
      <c r="F20" s="1"/>
      <c r="G20" s="2"/>
      <c r="H20" s="14"/>
      <c r="I20" s="2"/>
      <c r="J20" s="14"/>
      <c r="K20" s="2"/>
      <c r="L20" s="14"/>
      <c r="M20" s="19"/>
    </row>
    <row r="21" spans="1:13" x14ac:dyDescent="0.2">
      <c r="A21" s="1"/>
      <c r="B21" s="1"/>
      <c r="C21" s="1"/>
      <c r="D21" s="1"/>
      <c r="E21" s="1"/>
      <c r="F21" s="1" t="s">
        <v>121</v>
      </c>
      <c r="G21" s="2">
        <v>5664.66</v>
      </c>
      <c r="H21" s="14"/>
      <c r="I21" s="2">
        <v>0</v>
      </c>
      <c r="J21" s="14"/>
      <c r="K21" s="2">
        <f>ROUND((G21-I21),5)</f>
        <v>5664.66</v>
      </c>
      <c r="L21" s="14"/>
      <c r="M21" s="19">
        <f>ROUND(IF(G21=0, IF(I21=0, 0, SIGN(-I21)), IF(I21=0, SIGN(G21), (G21-I21)/ABS(I21))),5)</f>
        <v>1</v>
      </c>
    </row>
    <row r="22" spans="1:13" x14ac:dyDescent="0.2">
      <c r="A22" s="1"/>
      <c r="B22" s="1"/>
      <c r="C22" s="1"/>
      <c r="D22" s="1"/>
      <c r="E22" s="1"/>
      <c r="F22" s="1" t="s">
        <v>120</v>
      </c>
      <c r="G22" s="2">
        <v>50.51</v>
      </c>
      <c r="H22" s="14"/>
      <c r="I22" s="2">
        <v>4792.3900000000003</v>
      </c>
      <c r="J22" s="14"/>
      <c r="K22" s="2">
        <f>ROUND((G22-I22),5)</f>
        <v>-4741.88</v>
      </c>
      <c r="L22" s="14"/>
      <c r="M22" s="19">
        <f>ROUND(IF(G22=0, IF(I22=0, 0, SIGN(-I22)), IF(I22=0, SIGN(G22), (G22-I22)/ABS(I22))),5)</f>
        <v>-0.98946000000000001</v>
      </c>
    </row>
    <row r="23" spans="1:13" ht="16" thickBot="1" x14ac:dyDescent="0.25">
      <c r="A23" s="1"/>
      <c r="B23" s="1"/>
      <c r="C23" s="1"/>
      <c r="D23" s="1"/>
      <c r="E23" s="1"/>
      <c r="F23" s="1" t="s">
        <v>119</v>
      </c>
      <c r="G23" s="4">
        <v>3730.02</v>
      </c>
      <c r="H23" s="14"/>
      <c r="I23" s="4">
        <v>6504.71</v>
      </c>
      <c r="J23" s="14"/>
      <c r="K23" s="4">
        <f>ROUND((G23-I23),5)</f>
        <v>-2774.69</v>
      </c>
      <c r="L23" s="14"/>
      <c r="M23" s="18">
        <f>ROUND(IF(G23=0, IF(I23=0, 0, SIGN(-I23)), IF(I23=0, SIGN(G23), (G23-I23)/ABS(I23))),5)</f>
        <v>-0.42657</v>
      </c>
    </row>
    <row r="24" spans="1:13" ht="16" thickBot="1" x14ac:dyDescent="0.25">
      <c r="A24" s="1"/>
      <c r="B24" s="1"/>
      <c r="C24" s="1"/>
      <c r="D24" s="1"/>
      <c r="E24" s="1" t="s">
        <v>118</v>
      </c>
      <c r="F24" s="1"/>
      <c r="G24" s="6">
        <f>ROUND(SUM(G20:G23),5)</f>
        <v>9445.19</v>
      </c>
      <c r="H24" s="14"/>
      <c r="I24" s="6">
        <f>ROUND(SUM(I20:I23),5)</f>
        <v>11297.1</v>
      </c>
      <c r="J24" s="14"/>
      <c r="K24" s="6">
        <f>ROUND((G24-I24),5)</f>
        <v>-1851.91</v>
      </c>
      <c r="L24" s="14"/>
      <c r="M24" s="20">
        <f>ROUND(IF(G24=0, IF(I24=0, 0, SIGN(-I24)), IF(I24=0, SIGN(G24), (G24-I24)/ABS(I24))),5)</f>
        <v>-0.16392999999999999</v>
      </c>
    </row>
    <row r="25" spans="1:13" x14ac:dyDescent="0.2">
      <c r="A25" s="1"/>
      <c r="B25" s="1"/>
      <c r="C25" s="1"/>
      <c r="D25" s="1" t="s">
        <v>117</v>
      </c>
      <c r="E25" s="1"/>
      <c r="F25" s="1"/>
      <c r="G25" s="2">
        <f>ROUND(G19+G24,5)</f>
        <v>9445.19</v>
      </c>
      <c r="H25" s="14"/>
      <c r="I25" s="2">
        <f>ROUND(I19+I24,5)</f>
        <v>11297.1</v>
      </c>
      <c r="J25" s="14"/>
      <c r="K25" s="2">
        <f>ROUND((G25-I25),5)</f>
        <v>-1851.91</v>
      </c>
      <c r="L25" s="14"/>
      <c r="M25" s="19">
        <f>ROUND(IF(G25=0, IF(I25=0, 0, SIGN(-I25)), IF(I25=0, SIGN(G25), (G25-I25)/ABS(I25))),5)</f>
        <v>-0.16392999999999999</v>
      </c>
    </row>
    <row r="26" spans="1:13" x14ac:dyDescent="0.2">
      <c r="A26" s="1"/>
      <c r="B26" s="1"/>
      <c r="C26" s="1"/>
      <c r="D26" s="1" t="s">
        <v>116</v>
      </c>
      <c r="E26" s="1"/>
      <c r="F26" s="1"/>
      <c r="G26" s="2"/>
      <c r="H26" s="14"/>
      <c r="I26" s="2"/>
      <c r="J26" s="14"/>
      <c r="K26" s="2"/>
      <c r="L26" s="14"/>
      <c r="M26" s="19"/>
    </row>
    <row r="27" spans="1:13" ht="16" thickBot="1" x14ac:dyDescent="0.25">
      <c r="A27" s="1"/>
      <c r="B27" s="1"/>
      <c r="C27" s="1"/>
      <c r="D27" s="1"/>
      <c r="E27" s="1" t="s">
        <v>115</v>
      </c>
      <c r="F27" s="1"/>
      <c r="G27" s="4">
        <v>5392.61</v>
      </c>
      <c r="H27" s="14"/>
      <c r="I27" s="4">
        <v>7209.61</v>
      </c>
      <c r="J27" s="14"/>
      <c r="K27" s="4">
        <f>ROUND((G27-I27),5)</f>
        <v>-1817</v>
      </c>
      <c r="L27" s="14"/>
      <c r="M27" s="18">
        <f>ROUND(IF(G27=0, IF(I27=0, 0, SIGN(-I27)), IF(I27=0, SIGN(G27), (G27-I27)/ABS(I27))),5)</f>
        <v>-0.25202000000000002</v>
      </c>
    </row>
    <row r="28" spans="1:13" ht="16" thickBot="1" x14ac:dyDescent="0.25">
      <c r="A28" s="1"/>
      <c r="B28" s="1"/>
      <c r="C28" s="1"/>
      <c r="D28" s="1" t="s">
        <v>114</v>
      </c>
      <c r="E28" s="1"/>
      <c r="F28" s="1"/>
      <c r="G28" s="5">
        <f>ROUND(SUM(G26:G27),5)</f>
        <v>5392.61</v>
      </c>
      <c r="H28" s="14"/>
      <c r="I28" s="5">
        <f>ROUND(SUM(I26:I27),5)</f>
        <v>7209.61</v>
      </c>
      <c r="J28" s="14"/>
      <c r="K28" s="5">
        <f>ROUND((G28-I28),5)</f>
        <v>-1817</v>
      </c>
      <c r="L28" s="14"/>
      <c r="M28" s="17">
        <f>ROUND(IF(G28=0, IF(I28=0, 0, SIGN(-I28)), IF(I28=0, SIGN(G28), (G28-I28)/ABS(I28))),5)</f>
        <v>-0.25202000000000002</v>
      </c>
    </row>
    <row r="29" spans="1:13" ht="16" thickBot="1" x14ac:dyDescent="0.25">
      <c r="A29" s="1"/>
      <c r="B29" s="1"/>
      <c r="C29" s="1" t="s">
        <v>113</v>
      </c>
      <c r="D29" s="1"/>
      <c r="E29" s="1"/>
      <c r="F29" s="1"/>
      <c r="G29" s="6">
        <f>ROUND(G18+G25+G28,5)</f>
        <v>14837.8</v>
      </c>
      <c r="H29" s="14"/>
      <c r="I29" s="6">
        <f>ROUND(I18+I25+I28,5)</f>
        <v>18506.71</v>
      </c>
      <c r="J29" s="14"/>
      <c r="K29" s="6">
        <f>ROUND((G29-I29),5)</f>
        <v>-3668.91</v>
      </c>
      <c r="L29" s="14"/>
      <c r="M29" s="20">
        <f>ROUND(IF(G29=0, IF(I29=0, 0, SIGN(-I29)), IF(I29=0, SIGN(G29), (G29-I29)/ABS(I29))),5)</f>
        <v>-0.19825000000000001</v>
      </c>
    </row>
    <row r="30" spans="1:13" x14ac:dyDescent="0.2">
      <c r="A30" s="1"/>
      <c r="B30" s="1" t="s">
        <v>112</v>
      </c>
      <c r="C30" s="1"/>
      <c r="D30" s="1"/>
      <c r="E30" s="1"/>
      <c r="F30" s="1"/>
      <c r="G30" s="2">
        <f>ROUND(G17+G29,5)</f>
        <v>14837.8</v>
      </c>
      <c r="H30" s="14"/>
      <c r="I30" s="2">
        <f>ROUND(I17+I29,5)</f>
        <v>18506.71</v>
      </c>
      <c r="J30" s="14"/>
      <c r="K30" s="2">
        <f>ROUND((G30-I30),5)</f>
        <v>-3668.91</v>
      </c>
      <c r="L30" s="14"/>
      <c r="M30" s="19">
        <f>ROUND(IF(G30=0, IF(I30=0, 0, SIGN(-I30)), IF(I30=0, SIGN(G30), (G30-I30)/ABS(I30))),5)</f>
        <v>-0.19825000000000001</v>
      </c>
    </row>
    <row r="31" spans="1:13" x14ac:dyDescent="0.2">
      <c r="A31" s="1"/>
      <c r="B31" s="1" t="s">
        <v>111</v>
      </c>
      <c r="C31" s="1"/>
      <c r="D31" s="1"/>
      <c r="E31" s="1"/>
      <c r="F31" s="1"/>
      <c r="G31" s="2"/>
      <c r="H31" s="14"/>
      <c r="I31" s="2"/>
      <c r="J31" s="14"/>
      <c r="K31" s="2"/>
      <c r="L31" s="14"/>
      <c r="M31" s="19"/>
    </row>
    <row r="32" spans="1:13" x14ac:dyDescent="0.2">
      <c r="A32" s="1"/>
      <c r="B32" s="1"/>
      <c r="C32" s="1" t="s">
        <v>110</v>
      </c>
      <c r="D32" s="1"/>
      <c r="E32" s="1"/>
      <c r="F32" s="1"/>
      <c r="G32" s="2">
        <v>4655812.54</v>
      </c>
      <c r="H32" s="14"/>
      <c r="I32" s="2">
        <v>4407206.87</v>
      </c>
      <c r="J32" s="14"/>
      <c r="K32" s="2">
        <f>ROUND((G32-I32),5)</f>
        <v>248605.67</v>
      </c>
      <c r="L32" s="14"/>
      <c r="M32" s="19">
        <f>ROUND(IF(G32=0, IF(I32=0, 0, SIGN(-I32)), IF(I32=0, SIGN(G32), (G32-I32)/ABS(I32))),5)</f>
        <v>5.6410000000000002E-2</v>
      </c>
    </row>
    <row r="33" spans="1:13" ht="16" thickBot="1" x14ac:dyDescent="0.25">
      <c r="A33" s="1"/>
      <c r="B33" s="1"/>
      <c r="C33" s="1" t="s">
        <v>101</v>
      </c>
      <c r="D33" s="1"/>
      <c r="E33" s="1"/>
      <c r="F33" s="1"/>
      <c r="G33" s="4">
        <v>2315018.7400000002</v>
      </c>
      <c r="H33" s="14"/>
      <c r="I33" s="4">
        <v>1204830.22</v>
      </c>
      <c r="J33" s="14"/>
      <c r="K33" s="4">
        <f>ROUND((G33-I33),5)</f>
        <v>1110188.52</v>
      </c>
      <c r="L33" s="14"/>
      <c r="M33" s="18">
        <f>ROUND(IF(G33=0, IF(I33=0, 0, SIGN(-I33)), IF(I33=0, SIGN(G33), (G33-I33)/ABS(I33))),5)</f>
        <v>0.92144999999999999</v>
      </c>
    </row>
    <row r="34" spans="1:13" ht="16" thickBot="1" x14ac:dyDescent="0.25">
      <c r="A34" s="1"/>
      <c r="B34" s="1" t="s">
        <v>109</v>
      </c>
      <c r="C34" s="1"/>
      <c r="D34" s="1"/>
      <c r="E34" s="1"/>
      <c r="F34" s="1"/>
      <c r="G34" s="5">
        <f>ROUND(SUM(G31:G33),5)</f>
        <v>6970831.2800000003</v>
      </c>
      <c r="H34" s="14"/>
      <c r="I34" s="5">
        <f>ROUND(SUM(I31:I33),5)</f>
        <v>5612037.0899999999</v>
      </c>
      <c r="J34" s="14"/>
      <c r="K34" s="5">
        <f>ROUND((G34-I34),5)</f>
        <v>1358794.19</v>
      </c>
      <c r="L34" s="14"/>
      <c r="M34" s="17">
        <f>ROUND(IF(G34=0, IF(I34=0, 0, SIGN(-I34)), IF(I34=0, SIGN(G34), (G34-I34)/ABS(I34))),5)</f>
        <v>0.24212</v>
      </c>
    </row>
    <row r="35" spans="1:13" s="8" customFormat="1" ht="12" thickBot="1" x14ac:dyDescent="0.2">
      <c r="A35" s="1" t="s">
        <v>108</v>
      </c>
      <c r="B35" s="1"/>
      <c r="C35" s="1"/>
      <c r="D35" s="1"/>
      <c r="E35" s="1"/>
      <c r="F35" s="1"/>
      <c r="G35" s="7">
        <f>ROUND(G16+G30+G34,5)</f>
        <v>6985669.0800000001</v>
      </c>
      <c r="H35" s="1"/>
      <c r="I35" s="7">
        <f>ROUND(I16+I30+I34,5)</f>
        <v>5630543.7999999998</v>
      </c>
      <c r="J35" s="1"/>
      <c r="K35" s="7">
        <f>ROUND((G35-I35),5)</f>
        <v>1355125.28</v>
      </c>
      <c r="L35" s="1"/>
      <c r="M35" s="16">
        <f>ROUND(IF(G35=0, IF(I35=0, 0, SIGN(-I35)), IF(I35=0, SIGN(G35), (G35-I35)/ABS(I35))),5)</f>
        <v>0.24067</v>
      </c>
    </row>
    <row r="36" spans="1:13" ht="16" thickTop="1" x14ac:dyDescent="0.2"/>
  </sheetData>
  <pageMargins left="0.7" right="0.7" top="0.75" bottom="0.75" header="0.1" footer="0.3"/>
  <pageSetup paperSize="0" orientation="portrait" r:id="rId1"/>
  <headerFooter>
    <oddHeader>&amp;L&amp;"Arial,Bold"&amp;8 4:42 PM
&amp;"Arial,Bold"&amp;8 09/13/18
&amp;"Arial,Bold"&amp;8 Cash Basis&amp;C&amp;"Arial,Bold"&amp;12 AgileAlliance
&amp;"Arial,Bold"&amp;14 Balance Sheet Prev Year Comparison
&amp;"Arial,Bold"&amp;10 As of June 30, 2018</oddHeader>
    <oddFooter>&amp;R&amp;"Arial,Bold"&amp;8 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4F36-A32F-6C40-88FF-031489C62955}">
  <dimension ref="A1:F1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30" sqref="F30"/>
    </sheetView>
  </sheetViews>
  <sheetFormatPr baseColWidth="10" defaultColWidth="8.83203125" defaultRowHeight="15" x14ac:dyDescent="0.2"/>
  <cols>
    <col min="1" max="4" width="3" style="12" customWidth="1"/>
    <col min="5" max="5" width="29.83203125" style="12" customWidth="1"/>
    <col min="6" max="6" width="10.33203125" style="13" bestFit="1" customWidth="1"/>
  </cols>
  <sheetData>
    <row r="1" spans="1:6" s="11" customFormat="1" ht="16" thickBot="1" x14ac:dyDescent="0.25">
      <c r="A1" s="9"/>
      <c r="B1" s="9"/>
      <c r="C1" s="9"/>
      <c r="D1" s="9"/>
      <c r="E1" s="9"/>
      <c r="F1" s="10" t="s">
        <v>0</v>
      </c>
    </row>
    <row r="2" spans="1:6" ht="16" thickTop="1" x14ac:dyDescent="0.2">
      <c r="A2" s="1"/>
      <c r="B2" s="1"/>
      <c r="C2" s="1" t="s">
        <v>174</v>
      </c>
      <c r="D2" s="1"/>
      <c r="E2" s="1"/>
      <c r="F2" s="2"/>
    </row>
    <row r="3" spans="1:6" x14ac:dyDescent="0.2">
      <c r="A3" s="1"/>
      <c r="B3" s="1"/>
      <c r="C3" s="1"/>
      <c r="D3" s="1" t="s">
        <v>101</v>
      </c>
      <c r="E3" s="1"/>
      <c r="F3" s="2">
        <v>1699879.35</v>
      </c>
    </row>
    <row r="4" spans="1:6" x14ac:dyDescent="0.2">
      <c r="A4" s="1"/>
      <c r="B4" s="1"/>
      <c r="C4" s="1"/>
      <c r="D4" s="1" t="s">
        <v>173</v>
      </c>
      <c r="E4" s="1"/>
      <c r="F4" s="2"/>
    </row>
    <row r="5" spans="1:6" x14ac:dyDescent="0.2">
      <c r="A5" s="1"/>
      <c r="B5" s="1"/>
      <c r="C5" s="1"/>
      <c r="D5" s="1" t="s">
        <v>172</v>
      </c>
      <c r="E5" s="1"/>
      <c r="F5" s="2"/>
    </row>
    <row r="6" spans="1:6" x14ac:dyDescent="0.2">
      <c r="A6" s="1"/>
      <c r="B6" s="1"/>
      <c r="C6" s="1"/>
      <c r="D6" s="1"/>
      <c r="E6" s="1" t="s">
        <v>171</v>
      </c>
      <c r="F6" s="2">
        <v>202001</v>
      </c>
    </row>
    <row r="7" spans="1:6" ht="16" thickBot="1" x14ac:dyDescent="0.25">
      <c r="A7" s="1"/>
      <c r="B7" s="1"/>
      <c r="C7" s="1"/>
      <c r="D7" s="1"/>
      <c r="E7" s="1" t="s">
        <v>170</v>
      </c>
      <c r="F7" s="4">
        <v>50.51</v>
      </c>
    </row>
    <row r="8" spans="1:6" ht="16" thickBot="1" x14ac:dyDescent="0.25">
      <c r="A8" s="1"/>
      <c r="B8" s="1"/>
      <c r="C8" s="1" t="s">
        <v>169</v>
      </c>
      <c r="D8" s="1"/>
      <c r="E8" s="1"/>
      <c r="F8" s="6">
        <f>ROUND(SUM(F2:F3)+SUM(F6:F7),5)</f>
        <v>1901930.86</v>
      </c>
    </row>
    <row r="9" spans="1:6" x14ac:dyDescent="0.2">
      <c r="A9" s="1"/>
      <c r="B9" s="1" t="s">
        <v>168</v>
      </c>
      <c r="C9" s="1"/>
      <c r="D9" s="1"/>
      <c r="E9" s="1"/>
      <c r="F9" s="2">
        <f>F8</f>
        <v>1901930.86</v>
      </c>
    </row>
    <row r="10" spans="1:6" ht="16" thickBot="1" x14ac:dyDescent="0.25">
      <c r="A10" s="1"/>
      <c r="B10" s="1" t="s">
        <v>167</v>
      </c>
      <c r="C10" s="1"/>
      <c r="D10" s="1"/>
      <c r="E10" s="1"/>
      <c r="F10" s="4">
        <v>5077949.92</v>
      </c>
    </row>
    <row r="11" spans="1:6" s="8" customFormat="1" ht="12" thickBot="1" x14ac:dyDescent="0.2">
      <c r="A11" s="1" t="s">
        <v>166</v>
      </c>
      <c r="B11" s="1"/>
      <c r="C11" s="1"/>
      <c r="D11" s="1"/>
      <c r="E11" s="1"/>
      <c r="F11" s="7">
        <f>ROUND(SUM(F9:F10),5)</f>
        <v>6979880.7800000003</v>
      </c>
    </row>
    <row r="12" spans="1:6" ht="16" thickTop="1" x14ac:dyDescent="0.2"/>
  </sheetData>
  <pageMargins left="0.7" right="0.7" top="0.75" bottom="0.75" header="0.1" footer="0.3"/>
  <pageSetup paperSize="0" orientation="portrait" r:id="rId1"/>
  <headerFooter>
    <oddHeader>&amp;L&amp;"Arial,Bold"&amp;8 4:43 PM
&amp;"Arial,Bold"&amp;8 09/13/18
&amp;"Arial,Bold"&amp;8 &amp;C&amp;"Arial,Bold"&amp;12 AgileAlliance
&amp;"Arial,Bold"&amp;14 Statement of Cash Flows
&amp;"Arial,Bold"&amp;10 April through June 2018</oddHeader>
    <oddFooter>&amp;R&amp;"Arial,Bold"&amp;8 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E02F-E501-2745-8DDE-17C97A5ED785}">
  <dimension ref="A1:M11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N22" sqref="N22"/>
    </sheetView>
  </sheetViews>
  <sheetFormatPr baseColWidth="10" defaultColWidth="8.83203125" defaultRowHeight="15" x14ac:dyDescent="0.2"/>
  <cols>
    <col min="1" max="1" width="3" style="12" customWidth="1"/>
    <col min="2" max="2" width="24.6640625" style="12" customWidth="1"/>
    <col min="3" max="3" width="7.83203125" style="13" bestFit="1" customWidth="1"/>
    <col min="4" max="4" width="2.33203125" style="13" customWidth="1"/>
    <col min="5" max="5" width="7.83203125" style="13" bestFit="1" customWidth="1"/>
    <col min="6" max="6" width="2.33203125" style="13" customWidth="1"/>
    <col min="7" max="7" width="5.83203125" style="13" bestFit="1" customWidth="1"/>
    <col min="8" max="8" width="2.33203125" style="13" customWidth="1"/>
    <col min="9" max="9" width="5.83203125" style="13" bestFit="1" customWidth="1"/>
    <col min="10" max="10" width="2.33203125" style="13" customWidth="1"/>
    <col min="11" max="11" width="4" style="13" bestFit="1" customWidth="1"/>
    <col min="12" max="12" width="2.33203125" style="13" customWidth="1"/>
    <col min="13" max="13" width="8.6640625" style="13" bestFit="1" customWidth="1"/>
  </cols>
  <sheetData>
    <row r="1" spans="1:13" s="11" customFormat="1" ht="16" thickBot="1" x14ac:dyDescent="0.25">
      <c r="A1" s="9"/>
      <c r="B1" s="9"/>
      <c r="C1" s="10" t="s">
        <v>107</v>
      </c>
      <c r="D1" s="15"/>
      <c r="E1" s="10" t="s">
        <v>106</v>
      </c>
      <c r="F1" s="15"/>
      <c r="G1" s="10" t="s">
        <v>105</v>
      </c>
      <c r="H1" s="15"/>
      <c r="I1" s="10" t="s">
        <v>104</v>
      </c>
      <c r="J1" s="15"/>
      <c r="K1" s="10" t="s">
        <v>103</v>
      </c>
      <c r="L1" s="15"/>
      <c r="M1" s="10" t="s">
        <v>102</v>
      </c>
    </row>
    <row r="2" spans="1:13" ht="16" thickTop="1" x14ac:dyDescent="0.2">
      <c r="A2" s="1"/>
      <c r="B2" s="1"/>
      <c r="C2" s="2">
        <v>0</v>
      </c>
      <c r="D2" s="14"/>
      <c r="E2" s="2">
        <v>45000</v>
      </c>
      <c r="F2" s="14"/>
      <c r="G2" s="2">
        <v>0</v>
      </c>
      <c r="H2" s="14"/>
      <c r="I2" s="2">
        <v>0</v>
      </c>
      <c r="J2" s="14"/>
      <c r="K2" s="2">
        <v>0</v>
      </c>
      <c r="L2" s="14"/>
      <c r="M2" s="2">
        <f>ROUND(SUM(C2:K2),5)</f>
        <v>45000</v>
      </c>
    </row>
    <row r="3" spans="1:13" x14ac:dyDescent="0.2">
      <c r="A3" s="1"/>
      <c r="B3" s="1"/>
      <c r="C3" s="2">
        <v>7500</v>
      </c>
      <c r="D3" s="14"/>
      <c r="E3" s="2">
        <v>0</v>
      </c>
      <c r="F3" s="14"/>
      <c r="G3" s="2">
        <v>0</v>
      </c>
      <c r="H3" s="14"/>
      <c r="I3" s="2">
        <v>0</v>
      </c>
      <c r="J3" s="14"/>
      <c r="K3" s="2">
        <v>0</v>
      </c>
      <c r="L3" s="14"/>
      <c r="M3" s="2">
        <f>ROUND(SUM(C3:K3),5)</f>
        <v>7500</v>
      </c>
    </row>
    <row r="4" spans="1:13" x14ac:dyDescent="0.2">
      <c r="A4" s="1"/>
      <c r="B4" s="1"/>
      <c r="C4" s="2">
        <v>15000</v>
      </c>
      <c r="D4" s="14"/>
      <c r="E4" s="2">
        <v>0</v>
      </c>
      <c r="F4" s="14"/>
      <c r="G4" s="2">
        <v>0</v>
      </c>
      <c r="H4" s="14"/>
      <c r="I4" s="2">
        <v>0</v>
      </c>
      <c r="J4" s="14"/>
      <c r="K4" s="2">
        <v>0</v>
      </c>
      <c r="L4" s="14"/>
      <c r="M4" s="2">
        <f>ROUND(SUM(C4:K4),5)</f>
        <v>15000</v>
      </c>
    </row>
    <row r="5" spans="1:13" x14ac:dyDescent="0.2">
      <c r="A5" s="1"/>
      <c r="B5" s="1"/>
      <c r="C5" s="2">
        <v>0</v>
      </c>
      <c r="D5" s="14"/>
      <c r="E5" s="2">
        <v>15000</v>
      </c>
      <c r="F5" s="14"/>
      <c r="G5" s="2">
        <v>0</v>
      </c>
      <c r="H5" s="14"/>
      <c r="I5" s="2">
        <v>0</v>
      </c>
      <c r="J5" s="14"/>
      <c r="K5" s="2">
        <v>0</v>
      </c>
      <c r="L5" s="14"/>
      <c r="M5" s="2">
        <f>ROUND(SUM(C5:K5),5)</f>
        <v>15000</v>
      </c>
    </row>
    <row r="6" spans="1:13" x14ac:dyDescent="0.2">
      <c r="A6" s="1"/>
      <c r="B6" s="1"/>
      <c r="C6" s="2">
        <v>0</v>
      </c>
      <c r="D6" s="14"/>
      <c r="E6" s="2">
        <v>10000</v>
      </c>
      <c r="F6" s="14"/>
      <c r="G6" s="2">
        <v>0</v>
      </c>
      <c r="H6" s="14"/>
      <c r="I6" s="2">
        <v>0</v>
      </c>
      <c r="J6" s="14"/>
      <c r="K6" s="2">
        <v>0</v>
      </c>
      <c r="L6" s="14"/>
      <c r="M6" s="2">
        <f>ROUND(SUM(C6:K6),5)</f>
        <v>10000</v>
      </c>
    </row>
    <row r="7" spans="1:13" x14ac:dyDescent="0.2">
      <c r="A7" s="1"/>
      <c r="B7" s="1"/>
      <c r="C7" s="2">
        <v>0</v>
      </c>
      <c r="D7" s="14"/>
      <c r="E7" s="2">
        <v>7500</v>
      </c>
      <c r="F7" s="14"/>
      <c r="G7" s="2">
        <v>0</v>
      </c>
      <c r="H7" s="14"/>
      <c r="I7" s="2">
        <v>0</v>
      </c>
      <c r="J7" s="14"/>
      <c r="K7" s="2">
        <v>0</v>
      </c>
      <c r="L7" s="14"/>
      <c r="M7" s="2">
        <f>ROUND(SUM(C7:K7),5)</f>
        <v>7500</v>
      </c>
    </row>
    <row r="8" spans="1:13" x14ac:dyDescent="0.2">
      <c r="A8" s="1"/>
      <c r="B8" s="1"/>
      <c r="C8" s="2">
        <v>0</v>
      </c>
      <c r="D8" s="14"/>
      <c r="E8" s="2">
        <v>2499</v>
      </c>
      <c r="F8" s="14"/>
      <c r="G8" s="2">
        <v>0</v>
      </c>
      <c r="H8" s="14"/>
      <c r="I8" s="2">
        <v>0</v>
      </c>
      <c r="J8" s="14"/>
      <c r="K8" s="2">
        <v>0</v>
      </c>
      <c r="L8" s="14"/>
      <c r="M8" s="2">
        <f>ROUND(SUM(C8:K8),5)</f>
        <v>2499</v>
      </c>
    </row>
    <row r="9" spans="1:13" ht="16" thickBot="1" x14ac:dyDescent="0.25">
      <c r="A9" s="1"/>
      <c r="B9" s="1"/>
      <c r="C9" s="4">
        <v>12500</v>
      </c>
      <c r="D9" s="14"/>
      <c r="E9" s="4">
        <v>0</v>
      </c>
      <c r="F9" s="14"/>
      <c r="G9" s="4">
        <v>0</v>
      </c>
      <c r="H9" s="14"/>
      <c r="I9" s="4">
        <v>0</v>
      </c>
      <c r="J9" s="14"/>
      <c r="K9" s="4">
        <v>0</v>
      </c>
      <c r="L9" s="14"/>
      <c r="M9" s="4">
        <f>ROUND(SUM(C9:K9),5)</f>
        <v>12500</v>
      </c>
    </row>
    <row r="10" spans="1:13" s="8" customFormat="1" ht="12" thickBot="1" x14ac:dyDescent="0.2">
      <c r="A10" s="1" t="s">
        <v>102</v>
      </c>
      <c r="B10" s="1"/>
      <c r="C10" s="7">
        <f>ROUND(SUM(C2:C9),5)</f>
        <v>35000</v>
      </c>
      <c r="D10" s="1"/>
      <c r="E10" s="7">
        <f>ROUND(SUM(E2:E9),5)</f>
        <v>79999</v>
      </c>
      <c r="F10" s="1"/>
      <c r="G10" s="7">
        <f>ROUND(SUM(G2:G9),5)</f>
        <v>0</v>
      </c>
      <c r="H10" s="1"/>
      <c r="I10" s="7">
        <f>ROUND(SUM(I2:I9),5)</f>
        <v>0</v>
      </c>
      <c r="J10" s="1"/>
      <c r="K10" s="7">
        <f>ROUND(SUM(K2:K9),5)</f>
        <v>0</v>
      </c>
      <c r="L10" s="1"/>
      <c r="M10" s="7">
        <f>ROUND(SUM(C10:K10),5)</f>
        <v>114999</v>
      </c>
    </row>
    <row r="11" spans="1:13" ht="16" thickTop="1" x14ac:dyDescent="0.2"/>
  </sheetData>
  <pageMargins left="0.7" right="0.7" top="0.75" bottom="0.75" header="0.1" footer="0.3"/>
  <pageSetup paperSize="0" orientation="portrait" r:id="rId1"/>
  <headerFooter>
    <oddHeader>&amp;L&amp;"Arial,Bold"&amp;8 4:44 PM
&amp;"Arial,Bold"&amp;8 09/13/18
&amp;"Arial,Bold"&amp;8 &amp;C&amp;"Arial,Bold"&amp;12 AgileAlliance
&amp;"Arial,Bold"&amp;14 A/R Aging Summary
&amp;"Arial,Bold"&amp;10 As of June 30, 2018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Profit and Loss</vt:lpstr>
      <vt:lpstr>Profit and Loss Prev Yr. comp</vt:lpstr>
      <vt:lpstr>Balance Sheet</vt:lpstr>
      <vt:lpstr>Balance Sheet Prev Yr comp</vt:lpstr>
      <vt:lpstr>Stmt of Cash Flows</vt:lpstr>
      <vt:lpstr>AR</vt:lpstr>
      <vt:lpstr>AR!Print_Titles</vt:lpstr>
      <vt:lpstr>'Balance Sheet'!Print_Titles</vt:lpstr>
      <vt:lpstr>'Balance Sheet Prev Yr comp'!Print_Titles</vt:lpstr>
      <vt:lpstr>'Profit and Loss'!Print_Titles</vt:lpstr>
      <vt:lpstr>'Profit and Loss Prev Yr. comp'!Print_Titles</vt:lpstr>
      <vt:lpstr>'Stmt of Cash Flows'!Print_Titles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 Brock</cp:lastModifiedBy>
  <dcterms:created xsi:type="dcterms:W3CDTF">2018-09-13T23:37:05Z</dcterms:created>
  <dcterms:modified xsi:type="dcterms:W3CDTF">2018-09-13T23:49:59Z</dcterms:modified>
</cp:coreProperties>
</file>