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23955" windowHeight="15405" activeTab="0"/>
  </bookViews>
  <sheets>
    <sheet name="AR" sheetId="1" r:id="rId1"/>
    <sheet name="Statement of Cash Flows" sheetId="2" r:id="rId2"/>
    <sheet name="Balance Sheet Prev Yr Comp" sheetId="3" r:id="rId3"/>
    <sheet name="Balance Sheet" sheetId="4" r:id="rId4"/>
    <sheet name="Profit and Loss Prev Yr Comp" sheetId="5" r:id="rId5"/>
    <sheet name="Profit and Loss" sheetId="6" r:id="rId6"/>
  </sheets>
  <definedNames>
    <definedName name="_xlnm.Print_Titles" localSheetId="0">'AR'!$A:$B,'AR'!$1:$1</definedName>
    <definedName name="_xlnm.Print_Titles" localSheetId="3">'Balance Sheet'!$A:$F,'Balance Sheet'!$1:$1</definedName>
    <definedName name="_xlnm.Print_Titles" localSheetId="2">'Balance Sheet Prev Yr Comp'!$A:$F,'Balance Sheet Prev Yr Comp'!$1:$2</definedName>
    <definedName name="_xlnm.Print_Titles" localSheetId="5">'Profit and Loss'!$A:$G,'Profit and Loss'!$1:$1</definedName>
    <definedName name="_xlnm.Print_Titles" localSheetId="4">'Profit and Loss Prev Yr Comp'!$A:$G,'Profit and Loss Prev Yr Comp'!$1:$2</definedName>
    <definedName name="_xlnm.Print_Titles" localSheetId="1">'Statement of Cash Flows'!$A:$E,'Statement of Cash Flows'!$1:$1</definedName>
    <definedName name="QB_COLUMN_29" localSheetId="3" hidden="1">'Balance Sheet'!$G$1</definedName>
    <definedName name="QB_COLUMN_29" localSheetId="5" hidden="1">'Profit and Loss'!$H$1</definedName>
    <definedName name="QB_COLUMN_29" localSheetId="1" hidden="1">'Statement of Cash Flows'!$F$1</definedName>
    <definedName name="QB_COLUMN_59200" localSheetId="2" hidden="1">'Balance Sheet Prev Yr Comp'!$G$2</definedName>
    <definedName name="QB_COLUMN_59200" localSheetId="4" hidden="1">'Profit and Loss Prev Yr Comp'!$H$2</definedName>
    <definedName name="QB_COLUMN_61210" localSheetId="2" hidden="1">'Balance Sheet Prev Yr Comp'!$I$2</definedName>
    <definedName name="QB_COLUMN_61210" localSheetId="4" hidden="1">'Profit and Loss Prev Yr Comp'!$J$2</definedName>
    <definedName name="QB_COLUMN_63620" localSheetId="2" hidden="1">'Balance Sheet Prev Yr Comp'!$K$2</definedName>
    <definedName name="QB_COLUMN_63620" localSheetId="4" hidden="1">'Profit and Loss Prev Yr Comp'!$L$2</definedName>
    <definedName name="QB_COLUMN_64830" localSheetId="2" hidden="1">'Balance Sheet Prev Yr Comp'!$M$2</definedName>
    <definedName name="QB_COLUMN_64830" localSheetId="4" hidden="1">'Profit and Loss Prev Yr Comp'!$N$2</definedName>
    <definedName name="QB_COLUMN_7721" localSheetId="0" hidden="1">'AR'!$C$1</definedName>
    <definedName name="QB_COLUMN_7722" localSheetId="0" hidden="1">'AR'!$E$1</definedName>
    <definedName name="QB_COLUMN_7723" localSheetId="0" hidden="1">'AR'!$G$1</definedName>
    <definedName name="QB_COLUMN_7724" localSheetId="0" hidden="1">'AR'!$I$1</definedName>
    <definedName name="QB_COLUMN_7725" localSheetId="0" hidden="1">'AR'!$K$1</definedName>
    <definedName name="QB_COLUMN_8030" localSheetId="0" hidden="1">'AR'!$M$1</definedName>
    <definedName name="QB_DATA_0" localSheetId="0" hidden="1">'AR'!$2:$2,'AR'!$3:$3,'AR'!$4:$4,'AR'!$5:$5,'AR'!$6:$6,'AR'!$7:$7,'AR'!$8:$8,'AR'!$9:$9,'AR'!$10:$10,'AR'!$11:$11,'AR'!$12:$12,'AR'!$13:$13</definedName>
    <definedName name="QB_DATA_0" localSheetId="3" hidden="1">'Balance Sheet'!$5:$5,'Balance Sheet'!$6:$6,'Balance Sheet'!$9:$9,'Balance Sheet'!$10:$10,'Balance Sheet'!$19:$19,'Balance Sheet'!$20:$20,'Balance Sheet'!$24:$24,'Balance Sheet'!$29:$29,'Balance Sheet'!$30:$30</definedName>
    <definedName name="QB_DATA_0" localSheetId="2" hidden="1">'Balance Sheet Prev Yr Comp'!$6:$6,'Balance Sheet Prev Yr Comp'!$7:$7,'Balance Sheet Prev Yr Comp'!$10:$10,'Balance Sheet Prev Yr Comp'!$11:$11,'Balance Sheet Prev Yr Comp'!$20:$20,'Balance Sheet Prev Yr Comp'!$21:$21,'Balance Sheet Prev Yr Comp'!$22:$22,'Balance Sheet Prev Yr Comp'!$26:$26,'Balance Sheet Prev Yr Comp'!$31:$31,'Balance Sheet Prev Yr Comp'!$32:$32</definedName>
    <definedName name="QB_DATA_0" localSheetId="5" hidden="1">'Profit and Loss'!$5:$5,'Profit and Loss'!$6:$6,'Profit and Loss'!$7:$7,'Profit and Loss'!$10:$10,'Profit and Loss'!$11:$11,'Profit and Loss'!$14:$14,'Profit and Loss'!$20:$20,'Profit and Loss'!$21:$21,'Profit and Loss'!$24:$24,'Profit and Loss'!$25:$25,'Profit and Loss'!$26:$26,'Profit and Loss'!$27:$27,'Profit and Loss'!$28:$28,'Profit and Loss'!$29:$29,'Profit and Loss'!$32:$32,'Profit and Loss'!$35:$35</definedName>
    <definedName name="QB_DATA_0" localSheetId="4" hidden="1">'Profit and Loss Prev Yr Comp'!$6:$6,'Profit and Loss Prev Yr Comp'!$7:$7,'Profit and Loss Prev Yr Comp'!$8:$8,'Profit and Loss Prev Yr Comp'!$11:$11,'Profit and Loss Prev Yr Comp'!$12:$12,'Profit and Loss Prev Yr Comp'!$15:$15,'Profit and Loss Prev Yr Comp'!$21:$21,'Profit and Loss Prev Yr Comp'!$22:$22,'Profit and Loss Prev Yr Comp'!$23:$23,'Profit and Loss Prev Yr Comp'!$26:$26,'Profit and Loss Prev Yr Comp'!$27:$27,'Profit and Loss Prev Yr Comp'!$28:$28,'Profit and Loss Prev Yr Comp'!$29:$29,'Profit and Loss Prev Yr Comp'!$30:$30,'Profit and Loss Prev Yr Comp'!$31:$31,'Profit and Loss Prev Yr Comp'!$32:$32</definedName>
    <definedName name="QB_DATA_0" localSheetId="1" hidden="1">'Statement of Cash Flows'!$3:$3,'Statement of Cash Flows'!$6:$6,'Statement of Cash Flows'!$7:$7,'Statement of Cash Flows'!$10:$10</definedName>
    <definedName name="QB_DATA_1" localSheetId="5" hidden="1">'Profit and Loss'!$36:$36,'Profit and Loss'!$37:$37,'Profit and Loss'!$38:$38,'Profit and Loss'!$39:$39,'Profit and Loss'!$40:$40,'Profit and Loss'!$41:$41,'Profit and Loss'!$42:$42,'Profit and Loss'!$43:$43,'Profit and Loss'!$44:$44,'Profit and Loss'!$45:$45,'Profit and Loss'!$46:$46,'Profit and Loss'!$47:$47,'Profit and Loss'!$48:$48,'Profit and Loss'!$49:$49,'Profit and Loss'!$50:$50,'Profit and Loss'!$51:$51</definedName>
    <definedName name="QB_DATA_1" localSheetId="4" hidden="1">'Profit and Loss Prev Yr Comp'!$33:$33,'Profit and Loss Prev Yr Comp'!$36:$36,'Profit and Loss Prev Yr Comp'!$39:$39,'Profit and Loss Prev Yr Comp'!$40:$40,'Profit and Loss Prev Yr Comp'!$41:$41,'Profit and Loss Prev Yr Comp'!$42:$42,'Profit and Loss Prev Yr Comp'!$43:$43,'Profit and Loss Prev Yr Comp'!$44:$44,'Profit and Loss Prev Yr Comp'!$45:$45,'Profit and Loss Prev Yr Comp'!$46:$46,'Profit and Loss Prev Yr Comp'!$47:$47,'Profit and Loss Prev Yr Comp'!$48:$48,'Profit and Loss Prev Yr Comp'!$49:$49,'Profit and Loss Prev Yr Comp'!$50:$50,'Profit and Loss Prev Yr Comp'!$51:$51,'Profit and Loss Prev Yr Comp'!$52:$52</definedName>
    <definedName name="QB_DATA_2" localSheetId="5" hidden="1">'Profit and Loss'!$52:$52,'Profit and Loss'!$53:$53,'Profit and Loss'!$54:$54,'Profit and Loss'!$55:$55,'Profit and Loss'!$58:$58,'Profit and Loss'!$59:$59,'Profit and Loss'!$61:$61,'Profit and Loss'!$62:$62,'Profit and Loss'!$64:$64,'Profit and Loss'!$65:$65,'Profit and Loss'!$66:$66,'Profit and Loss'!$67:$67,'Profit and Loss'!$69:$69,'Profit and Loss'!$70:$70,'Profit and Loss'!$72:$72,'Profit and Loss'!$73:$73</definedName>
    <definedName name="QB_DATA_2" localSheetId="4" hidden="1">'Profit and Loss Prev Yr Comp'!$53:$53,'Profit and Loss Prev Yr Comp'!$54:$54,'Profit and Loss Prev Yr Comp'!$55:$55,'Profit and Loss Prev Yr Comp'!$56:$56,'Profit and Loss Prev Yr Comp'!$57:$57,'Profit and Loss Prev Yr Comp'!$58:$58,'Profit and Loss Prev Yr Comp'!$59:$59,'Profit and Loss Prev Yr Comp'!$60:$60,'Profit and Loss Prev Yr Comp'!$61:$61,'Profit and Loss Prev Yr Comp'!$62:$62,'Profit and Loss Prev Yr Comp'!$63:$63,'Profit and Loss Prev Yr Comp'!$66:$66,'Profit and Loss Prev Yr Comp'!$67:$67,'Profit and Loss Prev Yr Comp'!$69:$69,'Profit and Loss Prev Yr Comp'!$70:$70,'Profit and Loss Prev Yr Comp'!$71:$71</definedName>
    <definedName name="QB_DATA_3" localSheetId="5" hidden="1">'Profit and Loss'!$74:$74,'Profit and Loss'!$75:$75,'Profit and Loss'!$77:$77,'Profit and Loss'!$78:$78,'Profit and Loss'!$79:$79,'Profit and Loss'!$83:$83,'Profit and Loss'!$84:$84,'Profit and Loss'!$85:$85,'Profit and Loss'!$86:$86,'Profit and Loss'!$89:$89,'Profit and Loss'!$90:$90,'Profit and Loss'!$91:$91,'Profit and Loss'!$92:$92,'Profit and Loss'!$93:$93,'Profit and Loss'!$94:$94,'Profit and Loss'!$95:$95</definedName>
    <definedName name="QB_DATA_3" localSheetId="4" hidden="1">'Profit and Loss Prev Yr Comp'!$73:$73,'Profit and Loss Prev Yr Comp'!$74:$74,'Profit and Loss Prev Yr Comp'!$75:$75,'Profit and Loss Prev Yr Comp'!$76:$76,'Profit and Loss Prev Yr Comp'!$78:$78,'Profit and Loss Prev Yr Comp'!$79:$79,'Profit and Loss Prev Yr Comp'!$80:$80,'Profit and Loss Prev Yr Comp'!$82:$82,'Profit and Loss Prev Yr Comp'!$83:$83,'Profit and Loss Prev Yr Comp'!$84:$84,'Profit and Loss Prev Yr Comp'!$85:$85,'Profit and Loss Prev Yr Comp'!$86:$86,'Profit and Loss Prev Yr Comp'!$87:$87,'Profit and Loss Prev Yr Comp'!$89:$89,'Profit and Loss Prev Yr Comp'!$90:$90,'Profit and Loss Prev Yr Comp'!$91:$91</definedName>
    <definedName name="QB_DATA_4" localSheetId="5" hidden="1">'Profit and Loss'!$96:$96,'Profit and Loss'!$102:$102,'Profit and Loss'!$104:$104,'Profit and Loss'!$109:$109</definedName>
    <definedName name="QB_DATA_4" localSheetId="4" hidden="1">'Profit and Loss Prev Yr Comp'!$95:$95,'Profit and Loss Prev Yr Comp'!$96:$96,'Profit and Loss Prev Yr Comp'!$97:$97,'Profit and Loss Prev Yr Comp'!$98:$98,'Profit and Loss Prev Yr Comp'!$99:$99,'Profit and Loss Prev Yr Comp'!$102:$102,'Profit and Loss Prev Yr Comp'!$103:$103,'Profit and Loss Prev Yr Comp'!$104:$104,'Profit and Loss Prev Yr Comp'!$105:$105,'Profit and Loss Prev Yr Comp'!$106:$106,'Profit and Loss Prev Yr Comp'!$107:$107,'Profit and Loss Prev Yr Comp'!$108:$108,'Profit and Loss Prev Yr Comp'!$109:$109,'Profit and Loss Prev Yr Comp'!$110:$110,'Profit and Loss Prev Yr Comp'!$111:$111,'Profit and Loss Prev Yr Comp'!$112:$112</definedName>
    <definedName name="QB_DATA_5" localSheetId="4" hidden="1">'Profit and Loss Prev Yr Comp'!$118:$118,'Profit and Loss Prev Yr Comp'!$120:$120,'Profit and Loss Prev Yr Comp'!$125:$125</definedName>
    <definedName name="QB_FORMULA_0" localSheetId="0" hidden="1">'AR'!$M$2,'AR'!$M$3,'AR'!$M$4,'AR'!$M$5,'AR'!$M$6,'AR'!$M$7,'AR'!$M$8,'AR'!$M$9,'AR'!$M$10,'AR'!$M$11,'AR'!$M$12,'AR'!$M$13,'AR'!$C$14,'AR'!$E$14,'AR'!$G$14,'AR'!$I$14</definedName>
    <definedName name="QB_FORMULA_0" localSheetId="3" hidden="1">'Balance Sheet'!$G$7,'Balance Sheet'!$G$11,'Balance Sheet'!$G$12,'Balance Sheet'!$G$13,'Balance Sheet'!$G$21,'Balance Sheet'!$G$22,'Balance Sheet'!$G$25,'Balance Sheet'!$G$26,'Balance Sheet'!$G$27,'Balance Sheet'!$G$31,'Balance Sheet'!$G$32</definedName>
    <definedName name="QB_FORMULA_0" localSheetId="2" hidden="1">'Balance Sheet Prev Yr Comp'!$K$6,'Balance Sheet Prev Yr Comp'!$M$6,'Balance Sheet Prev Yr Comp'!$K$7,'Balance Sheet Prev Yr Comp'!$M$7,'Balance Sheet Prev Yr Comp'!$G$8,'Balance Sheet Prev Yr Comp'!$I$8,'Balance Sheet Prev Yr Comp'!$K$8,'Balance Sheet Prev Yr Comp'!$M$8,'Balance Sheet Prev Yr Comp'!$K$10,'Balance Sheet Prev Yr Comp'!$M$10,'Balance Sheet Prev Yr Comp'!$K$11,'Balance Sheet Prev Yr Comp'!$M$11,'Balance Sheet Prev Yr Comp'!$G$12,'Balance Sheet Prev Yr Comp'!$I$12,'Balance Sheet Prev Yr Comp'!$K$12,'Balance Sheet Prev Yr Comp'!$M$12</definedName>
    <definedName name="QB_FORMULA_0" localSheetId="5" hidden="1">'Profit and Loss'!$H$8,'Profit and Loss'!$H$12,'Profit and Loss'!$H$15,'Profit and Loss'!$H$16,'Profit and Loss'!$H$17,'Profit and Loss'!$H$22,'Profit and Loss'!$H$30,'Profit and Loss'!$H$33,'Profit and Loss'!$H$56,'Profit and Loss'!$H$63,'Profit and Loss'!$H$71,'Profit and Loss'!$H$80,'Profit and Loss'!$H$81,'Profit and Loss'!$H$87,'Profit and Loss'!$H$97,'Profit and Loss'!$H$98</definedName>
    <definedName name="QB_FORMULA_0" localSheetId="4" hidden="1">'Profit and Loss Prev Yr Comp'!$L$6,'Profit and Loss Prev Yr Comp'!$N$6,'Profit and Loss Prev Yr Comp'!$L$7,'Profit and Loss Prev Yr Comp'!$N$7,'Profit and Loss Prev Yr Comp'!$L$8,'Profit and Loss Prev Yr Comp'!$N$8,'Profit and Loss Prev Yr Comp'!$H$9,'Profit and Loss Prev Yr Comp'!$J$9,'Profit and Loss Prev Yr Comp'!$L$9,'Profit and Loss Prev Yr Comp'!$N$9,'Profit and Loss Prev Yr Comp'!$L$11,'Profit and Loss Prev Yr Comp'!$N$11,'Profit and Loss Prev Yr Comp'!$L$12,'Profit and Loss Prev Yr Comp'!$N$12,'Profit and Loss Prev Yr Comp'!$H$13,'Profit and Loss Prev Yr Comp'!$J$13</definedName>
    <definedName name="QB_FORMULA_0" localSheetId="1" hidden="1">'Statement of Cash Flows'!$F$8,'Statement of Cash Flows'!$F$9,'Statement of Cash Flows'!$F$11</definedName>
    <definedName name="QB_FORMULA_1" localSheetId="0" hidden="1">'AR'!$K$14,'AR'!$M$14</definedName>
    <definedName name="QB_FORMULA_1" localSheetId="2" hidden="1">'Balance Sheet Prev Yr Comp'!$G$13,'Balance Sheet Prev Yr Comp'!$I$13,'Balance Sheet Prev Yr Comp'!$K$13,'Balance Sheet Prev Yr Comp'!$M$13,'Balance Sheet Prev Yr Comp'!$G$14,'Balance Sheet Prev Yr Comp'!$I$14,'Balance Sheet Prev Yr Comp'!$K$14,'Balance Sheet Prev Yr Comp'!$M$14,'Balance Sheet Prev Yr Comp'!$K$20,'Balance Sheet Prev Yr Comp'!$M$20,'Balance Sheet Prev Yr Comp'!$K$21,'Balance Sheet Prev Yr Comp'!$M$21,'Balance Sheet Prev Yr Comp'!$K$22,'Balance Sheet Prev Yr Comp'!$M$22,'Balance Sheet Prev Yr Comp'!$G$23,'Balance Sheet Prev Yr Comp'!$I$23</definedName>
    <definedName name="QB_FORMULA_1" localSheetId="5" hidden="1">'Profit and Loss'!$H$99,'Profit and Loss'!$H$105,'Profit and Loss'!$H$106,'Profit and Loss'!$H$110,'Profit and Loss'!$H$111,'Profit and Loss'!$H$112,'Profit and Loss'!$H$113</definedName>
    <definedName name="QB_FORMULA_1" localSheetId="4" hidden="1">'Profit and Loss Prev Yr Comp'!$L$13,'Profit and Loss Prev Yr Comp'!$N$13,'Profit and Loss Prev Yr Comp'!$L$15,'Profit and Loss Prev Yr Comp'!$N$15,'Profit and Loss Prev Yr Comp'!$H$16,'Profit and Loss Prev Yr Comp'!$J$16,'Profit and Loss Prev Yr Comp'!$L$16,'Profit and Loss Prev Yr Comp'!$N$16,'Profit and Loss Prev Yr Comp'!$H$17,'Profit and Loss Prev Yr Comp'!$J$17,'Profit and Loss Prev Yr Comp'!$L$17,'Profit and Loss Prev Yr Comp'!$N$17,'Profit and Loss Prev Yr Comp'!$H$18,'Profit and Loss Prev Yr Comp'!$J$18,'Profit and Loss Prev Yr Comp'!$L$18,'Profit and Loss Prev Yr Comp'!$N$18</definedName>
    <definedName name="QB_FORMULA_10" localSheetId="4" hidden="1">'Profit and Loss Prev Yr Comp'!$L$85,'Profit and Loss Prev Yr Comp'!$N$85,'Profit and Loss Prev Yr Comp'!$L$86,'Profit and Loss Prev Yr Comp'!$N$86,'Profit and Loss Prev Yr Comp'!$L$87,'Profit and Loss Prev Yr Comp'!$N$87,'Profit and Loss Prev Yr Comp'!$L$89,'Profit and Loss Prev Yr Comp'!$N$89,'Profit and Loss Prev Yr Comp'!$L$90,'Profit and Loss Prev Yr Comp'!$N$90,'Profit and Loss Prev Yr Comp'!$L$91,'Profit and Loss Prev Yr Comp'!$N$91,'Profit and Loss Prev Yr Comp'!$H$92,'Profit and Loss Prev Yr Comp'!$J$92,'Profit and Loss Prev Yr Comp'!$L$92,'Profit and Loss Prev Yr Comp'!$N$92</definedName>
    <definedName name="QB_FORMULA_11" localSheetId="4" hidden="1">'Profit and Loss Prev Yr Comp'!$H$93,'Profit and Loss Prev Yr Comp'!$J$93,'Profit and Loss Prev Yr Comp'!$L$93,'Profit and Loss Prev Yr Comp'!$N$93,'Profit and Loss Prev Yr Comp'!$L$95,'Profit and Loss Prev Yr Comp'!$N$95,'Profit and Loss Prev Yr Comp'!$L$96,'Profit and Loss Prev Yr Comp'!$N$96,'Profit and Loss Prev Yr Comp'!$L$97,'Profit and Loss Prev Yr Comp'!$N$97,'Profit and Loss Prev Yr Comp'!$L$98,'Profit and Loss Prev Yr Comp'!$N$98,'Profit and Loss Prev Yr Comp'!$L$99,'Profit and Loss Prev Yr Comp'!$N$99,'Profit and Loss Prev Yr Comp'!$H$100,'Profit and Loss Prev Yr Comp'!$J$100</definedName>
    <definedName name="QB_FORMULA_12" localSheetId="4" hidden="1">'Profit and Loss Prev Yr Comp'!$L$100,'Profit and Loss Prev Yr Comp'!$N$100,'Profit and Loss Prev Yr Comp'!$L$102,'Profit and Loss Prev Yr Comp'!$N$102,'Profit and Loss Prev Yr Comp'!$L$103,'Profit and Loss Prev Yr Comp'!$N$103,'Profit and Loss Prev Yr Comp'!$L$104,'Profit and Loss Prev Yr Comp'!$N$104,'Profit and Loss Prev Yr Comp'!$L$105,'Profit and Loss Prev Yr Comp'!$N$105,'Profit and Loss Prev Yr Comp'!$L$106,'Profit and Loss Prev Yr Comp'!$N$106,'Profit and Loss Prev Yr Comp'!$L$107,'Profit and Loss Prev Yr Comp'!$N$107,'Profit and Loss Prev Yr Comp'!$L$108,'Profit and Loss Prev Yr Comp'!$N$108</definedName>
    <definedName name="QB_FORMULA_13" localSheetId="4" hidden="1">'Profit and Loss Prev Yr Comp'!$L$109,'Profit and Loss Prev Yr Comp'!$N$109,'Profit and Loss Prev Yr Comp'!$L$110,'Profit and Loss Prev Yr Comp'!$N$110,'Profit and Loss Prev Yr Comp'!$L$111,'Profit and Loss Prev Yr Comp'!$N$111,'Profit and Loss Prev Yr Comp'!$L$112,'Profit and Loss Prev Yr Comp'!$N$112,'Profit and Loss Prev Yr Comp'!$H$113,'Profit and Loss Prev Yr Comp'!$J$113,'Profit and Loss Prev Yr Comp'!$L$113,'Profit and Loss Prev Yr Comp'!$N$113,'Profit and Loss Prev Yr Comp'!$H$114,'Profit and Loss Prev Yr Comp'!$J$114,'Profit and Loss Prev Yr Comp'!$L$114,'Profit and Loss Prev Yr Comp'!$N$114</definedName>
    <definedName name="QB_FORMULA_14" localSheetId="4" hidden="1">'Profit and Loss Prev Yr Comp'!$H$115,'Profit and Loss Prev Yr Comp'!$J$115,'Profit and Loss Prev Yr Comp'!$L$115,'Profit and Loss Prev Yr Comp'!$N$115,'Profit and Loss Prev Yr Comp'!$L$118,'Profit and Loss Prev Yr Comp'!$N$118,'Profit and Loss Prev Yr Comp'!$L$120,'Profit and Loss Prev Yr Comp'!$N$120,'Profit and Loss Prev Yr Comp'!$H$121,'Profit and Loss Prev Yr Comp'!$J$121,'Profit and Loss Prev Yr Comp'!$L$121,'Profit and Loss Prev Yr Comp'!$N$121,'Profit and Loss Prev Yr Comp'!$H$122,'Profit and Loss Prev Yr Comp'!$J$122,'Profit and Loss Prev Yr Comp'!$L$122,'Profit and Loss Prev Yr Comp'!$N$122</definedName>
    <definedName name="QB_FORMULA_15" localSheetId="4" hidden="1">'Profit and Loss Prev Yr Comp'!$L$125,'Profit and Loss Prev Yr Comp'!$N$125,'Profit and Loss Prev Yr Comp'!$H$126,'Profit and Loss Prev Yr Comp'!$J$126,'Profit and Loss Prev Yr Comp'!$L$126,'Profit and Loss Prev Yr Comp'!$N$126,'Profit and Loss Prev Yr Comp'!$H$127,'Profit and Loss Prev Yr Comp'!$J$127,'Profit and Loss Prev Yr Comp'!$L$127,'Profit and Loss Prev Yr Comp'!$N$127,'Profit and Loss Prev Yr Comp'!$H$128,'Profit and Loss Prev Yr Comp'!$J$128,'Profit and Loss Prev Yr Comp'!$L$128,'Profit and Loss Prev Yr Comp'!$N$128,'Profit and Loss Prev Yr Comp'!$H$129,'Profit and Loss Prev Yr Comp'!$J$129</definedName>
    <definedName name="QB_FORMULA_16" localSheetId="4" hidden="1">'Profit and Loss Prev Yr Comp'!$L$129,'Profit and Loss Prev Yr Comp'!$N$129</definedName>
    <definedName name="QB_FORMULA_2" localSheetId="2" hidden="1">'Balance Sheet Prev Yr Comp'!$K$23,'Balance Sheet Prev Yr Comp'!$M$23,'Balance Sheet Prev Yr Comp'!$G$24,'Balance Sheet Prev Yr Comp'!$I$24,'Balance Sheet Prev Yr Comp'!$K$24,'Balance Sheet Prev Yr Comp'!$M$24,'Balance Sheet Prev Yr Comp'!$K$26,'Balance Sheet Prev Yr Comp'!$M$26,'Balance Sheet Prev Yr Comp'!$G$27,'Balance Sheet Prev Yr Comp'!$I$27,'Balance Sheet Prev Yr Comp'!$K$27,'Balance Sheet Prev Yr Comp'!$M$27,'Balance Sheet Prev Yr Comp'!$G$28,'Balance Sheet Prev Yr Comp'!$I$28,'Balance Sheet Prev Yr Comp'!$K$28,'Balance Sheet Prev Yr Comp'!$M$28</definedName>
    <definedName name="QB_FORMULA_2" localSheetId="4" hidden="1">'Profit and Loss Prev Yr Comp'!$L$21,'Profit and Loss Prev Yr Comp'!$N$21,'Profit and Loss Prev Yr Comp'!$L$22,'Profit and Loss Prev Yr Comp'!$N$22,'Profit and Loss Prev Yr Comp'!$L$23,'Profit and Loss Prev Yr Comp'!$N$23,'Profit and Loss Prev Yr Comp'!$H$24,'Profit and Loss Prev Yr Comp'!$J$24,'Profit and Loss Prev Yr Comp'!$L$24,'Profit and Loss Prev Yr Comp'!$N$24,'Profit and Loss Prev Yr Comp'!$L$26,'Profit and Loss Prev Yr Comp'!$N$26,'Profit and Loss Prev Yr Comp'!$L$27,'Profit and Loss Prev Yr Comp'!$N$27,'Profit and Loss Prev Yr Comp'!$L$28,'Profit and Loss Prev Yr Comp'!$N$28</definedName>
    <definedName name="QB_FORMULA_3" localSheetId="2" hidden="1">'Balance Sheet Prev Yr Comp'!$G$29,'Balance Sheet Prev Yr Comp'!$I$29,'Balance Sheet Prev Yr Comp'!$K$29,'Balance Sheet Prev Yr Comp'!$M$29,'Balance Sheet Prev Yr Comp'!$K$31,'Balance Sheet Prev Yr Comp'!$M$31,'Balance Sheet Prev Yr Comp'!$K$32,'Balance Sheet Prev Yr Comp'!$M$32,'Balance Sheet Prev Yr Comp'!$G$33,'Balance Sheet Prev Yr Comp'!$I$33,'Balance Sheet Prev Yr Comp'!$K$33,'Balance Sheet Prev Yr Comp'!$M$33,'Balance Sheet Prev Yr Comp'!$G$34,'Balance Sheet Prev Yr Comp'!$I$34,'Balance Sheet Prev Yr Comp'!$K$34,'Balance Sheet Prev Yr Comp'!$M$34</definedName>
    <definedName name="QB_FORMULA_3" localSheetId="4" hidden="1">'Profit and Loss Prev Yr Comp'!$L$29,'Profit and Loss Prev Yr Comp'!$N$29,'Profit and Loss Prev Yr Comp'!$L$30,'Profit and Loss Prev Yr Comp'!$N$30,'Profit and Loss Prev Yr Comp'!$L$31,'Profit and Loss Prev Yr Comp'!$N$31,'Profit and Loss Prev Yr Comp'!$L$32,'Profit and Loss Prev Yr Comp'!$N$32,'Profit and Loss Prev Yr Comp'!$L$33,'Profit and Loss Prev Yr Comp'!$N$33,'Profit and Loss Prev Yr Comp'!$H$34,'Profit and Loss Prev Yr Comp'!$J$34,'Profit and Loss Prev Yr Comp'!$L$34,'Profit and Loss Prev Yr Comp'!$N$34,'Profit and Loss Prev Yr Comp'!$L$36,'Profit and Loss Prev Yr Comp'!$N$36</definedName>
    <definedName name="QB_FORMULA_4" localSheetId="4" hidden="1">'Profit and Loss Prev Yr Comp'!$H$37,'Profit and Loss Prev Yr Comp'!$J$37,'Profit and Loss Prev Yr Comp'!$L$37,'Profit and Loss Prev Yr Comp'!$N$37,'Profit and Loss Prev Yr Comp'!$L$39,'Profit and Loss Prev Yr Comp'!$N$39,'Profit and Loss Prev Yr Comp'!$L$40,'Profit and Loss Prev Yr Comp'!$N$40,'Profit and Loss Prev Yr Comp'!$L$41,'Profit and Loss Prev Yr Comp'!$N$41,'Profit and Loss Prev Yr Comp'!$L$42,'Profit and Loss Prev Yr Comp'!$N$42,'Profit and Loss Prev Yr Comp'!$L$43,'Profit and Loss Prev Yr Comp'!$N$43,'Profit and Loss Prev Yr Comp'!$L$44,'Profit and Loss Prev Yr Comp'!$N$44</definedName>
    <definedName name="QB_FORMULA_5" localSheetId="4" hidden="1">'Profit and Loss Prev Yr Comp'!$L$45,'Profit and Loss Prev Yr Comp'!$N$45,'Profit and Loss Prev Yr Comp'!$L$46,'Profit and Loss Prev Yr Comp'!$N$46,'Profit and Loss Prev Yr Comp'!$L$47,'Profit and Loss Prev Yr Comp'!$N$47,'Profit and Loss Prev Yr Comp'!$L$48,'Profit and Loss Prev Yr Comp'!$N$48,'Profit and Loss Prev Yr Comp'!$L$49,'Profit and Loss Prev Yr Comp'!$N$49,'Profit and Loss Prev Yr Comp'!$L$50,'Profit and Loss Prev Yr Comp'!$N$50,'Profit and Loss Prev Yr Comp'!$L$51,'Profit and Loss Prev Yr Comp'!$N$51,'Profit and Loss Prev Yr Comp'!$L$52,'Profit and Loss Prev Yr Comp'!$N$52</definedName>
    <definedName name="QB_FORMULA_6" localSheetId="4" hidden="1">'Profit and Loss Prev Yr Comp'!$L$53,'Profit and Loss Prev Yr Comp'!$N$53,'Profit and Loss Prev Yr Comp'!$L$54,'Profit and Loss Prev Yr Comp'!$N$54,'Profit and Loss Prev Yr Comp'!$L$55,'Profit and Loss Prev Yr Comp'!$N$55,'Profit and Loss Prev Yr Comp'!$L$56,'Profit and Loss Prev Yr Comp'!$N$56,'Profit and Loss Prev Yr Comp'!$L$57,'Profit and Loss Prev Yr Comp'!$N$57,'Profit and Loss Prev Yr Comp'!$L$58,'Profit and Loss Prev Yr Comp'!$N$58,'Profit and Loss Prev Yr Comp'!$L$59,'Profit and Loss Prev Yr Comp'!$N$59,'Profit and Loss Prev Yr Comp'!$L$60,'Profit and Loss Prev Yr Comp'!$N$60</definedName>
    <definedName name="QB_FORMULA_7" localSheetId="4" hidden="1">'Profit and Loss Prev Yr Comp'!$L$61,'Profit and Loss Prev Yr Comp'!$N$61,'Profit and Loss Prev Yr Comp'!$L$62,'Profit and Loss Prev Yr Comp'!$N$62,'Profit and Loss Prev Yr Comp'!$L$63,'Profit and Loss Prev Yr Comp'!$N$63,'Profit and Loss Prev Yr Comp'!$H$64,'Profit and Loss Prev Yr Comp'!$J$64,'Profit and Loss Prev Yr Comp'!$L$64,'Profit and Loss Prev Yr Comp'!$N$64,'Profit and Loss Prev Yr Comp'!$L$66,'Profit and Loss Prev Yr Comp'!$N$66,'Profit and Loss Prev Yr Comp'!$L$67,'Profit and Loss Prev Yr Comp'!$N$67,'Profit and Loss Prev Yr Comp'!$L$69,'Profit and Loss Prev Yr Comp'!$N$69</definedName>
    <definedName name="QB_FORMULA_8" localSheetId="4" hidden="1">'Profit and Loss Prev Yr Comp'!$L$70,'Profit and Loss Prev Yr Comp'!$N$70,'Profit and Loss Prev Yr Comp'!$L$71,'Profit and Loss Prev Yr Comp'!$N$71,'Profit and Loss Prev Yr Comp'!$H$72,'Profit and Loss Prev Yr Comp'!$J$72,'Profit and Loss Prev Yr Comp'!$L$72,'Profit and Loss Prev Yr Comp'!$N$72,'Profit and Loss Prev Yr Comp'!$L$73,'Profit and Loss Prev Yr Comp'!$N$73,'Profit and Loss Prev Yr Comp'!$L$74,'Profit and Loss Prev Yr Comp'!$N$74,'Profit and Loss Prev Yr Comp'!$L$75,'Profit and Loss Prev Yr Comp'!$N$75,'Profit and Loss Prev Yr Comp'!$L$76,'Profit and Loss Prev Yr Comp'!$N$76</definedName>
    <definedName name="QB_FORMULA_9" localSheetId="4" hidden="1">'Profit and Loss Prev Yr Comp'!$L$78,'Profit and Loss Prev Yr Comp'!$N$78,'Profit and Loss Prev Yr Comp'!$L$79,'Profit and Loss Prev Yr Comp'!$N$79,'Profit and Loss Prev Yr Comp'!$L$80,'Profit and Loss Prev Yr Comp'!$N$80,'Profit and Loss Prev Yr Comp'!$H$81,'Profit and Loss Prev Yr Comp'!$J$81,'Profit and Loss Prev Yr Comp'!$L$81,'Profit and Loss Prev Yr Comp'!$N$81,'Profit and Loss Prev Yr Comp'!$L$82,'Profit and Loss Prev Yr Comp'!$N$82,'Profit and Loss Prev Yr Comp'!$L$83,'Profit and Loss Prev Yr Comp'!$N$83,'Profit and Loss Prev Yr Comp'!$L$84,'Profit and Loss Prev Yr Comp'!$N$84</definedName>
    <definedName name="QB_ROW_1" localSheetId="3" hidden="1">'Balance Sheet'!$A$2</definedName>
    <definedName name="QB_ROW_1" localSheetId="2" hidden="1">'Balance Sheet Prev Yr Comp'!$A$3</definedName>
    <definedName name="QB_ROW_1011" localSheetId="3" hidden="1">'Balance Sheet'!$B$3</definedName>
    <definedName name="QB_ROW_1011" localSheetId="2" hidden="1">'Balance Sheet Prev Yr Comp'!$B$4</definedName>
    <definedName name="QB_ROW_102250" localSheetId="3" hidden="1">'Balance Sheet'!$F$20</definedName>
    <definedName name="QB_ROW_102250" localSheetId="2" hidden="1">'Balance Sheet Prev Yr Comp'!$F$22</definedName>
    <definedName name="QB_ROW_105250" localSheetId="5" hidden="1">'Profit and Loss'!$F$24</definedName>
    <definedName name="QB_ROW_105250" localSheetId="4" hidden="1">'Profit and Loss Prev Yr Comp'!$F$26</definedName>
    <definedName name="QB_ROW_106040" localSheetId="5" hidden="1">'Profit and Loss'!$E$57</definedName>
    <definedName name="QB_ROW_106040" localSheetId="4" hidden="1">'Profit and Loss Prev Yr Comp'!$E$65</definedName>
    <definedName name="QB_ROW_106340" localSheetId="5" hidden="1">'Profit and Loss'!$E$81</definedName>
    <definedName name="QB_ROW_106340" localSheetId="4" hidden="1">'Profit and Loss Prev Yr Comp'!$E$93</definedName>
    <definedName name="QB_ROW_108250" localSheetId="5" hidden="1">'Profit and Loss'!$F$95</definedName>
    <definedName name="QB_ROW_108250" localSheetId="4" hidden="1">'Profit and Loss Prev Yr Comp'!$F$110</definedName>
    <definedName name="QB_ROW_110040" localSheetId="5" hidden="1">'Profit and Loss'!$E$88</definedName>
    <definedName name="QB_ROW_110040" localSheetId="4" hidden="1">'Profit and Loss Prev Yr Comp'!$E$101</definedName>
    <definedName name="QB_ROW_11031" localSheetId="3" hidden="1">'Balance Sheet'!$D$17</definedName>
    <definedName name="QB_ROW_11031" localSheetId="2" hidden="1">'Balance Sheet Prev Yr Comp'!$D$18</definedName>
    <definedName name="QB_ROW_110340" localSheetId="5" hidden="1">'Profit and Loss'!$E$97</definedName>
    <definedName name="QB_ROW_110340" localSheetId="4" hidden="1">'Profit and Loss Prev Yr Comp'!$E$113</definedName>
    <definedName name="QB_ROW_111040" localSheetId="5" hidden="1">'Profit and Loss'!$E$9</definedName>
    <definedName name="QB_ROW_111040" localSheetId="4" hidden="1">'Profit and Loss Prev Yr Comp'!$E$10</definedName>
    <definedName name="QB_ROW_111340" localSheetId="5" hidden="1">'Profit and Loss'!$E$12</definedName>
    <definedName name="QB_ROW_111340" localSheetId="4" hidden="1">'Profit and Loss Prev Yr Comp'!$E$13</definedName>
    <definedName name="QB_ROW_112350" localSheetId="4" hidden="1">'Profit and Loss Prev Yr Comp'!$F$32</definedName>
    <definedName name="QB_ROW_11331" localSheetId="3" hidden="1">'Balance Sheet'!$D$22</definedName>
    <definedName name="QB_ROW_11331" localSheetId="2" hidden="1">'Balance Sheet Prev Yr Comp'!$D$24</definedName>
    <definedName name="QB_ROW_115250" localSheetId="5" hidden="1">'Profit and Loss'!$F$38</definedName>
    <definedName name="QB_ROW_115250" localSheetId="4" hidden="1">'Profit and Loss Prev Yr Comp'!$F$42</definedName>
    <definedName name="QB_ROW_117040" localSheetId="5" hidden="1">'Profit and Loss'!$E$19</definedName>
    <definedName name="QB_ROW_117040" localSheetId="4" hidden="1">'Profit and Loss Prev Yr Comp'!$E$20</definedName>
    <definedName name="QB_ROW_117250" localSheetId="4" hidden="1">'Profit and Loss Prev Yr Comp'!$F$23</definedName>
    <definedName name="QB_ROW_117340" localSheetId="5" hidden="1">'Profit and Loss'!$E$22</definedName>
    <definedName name="QB_ROW_117340" localSheetId="4" hidden="1">'Profit and Loss Prev Yr Comp'!$E$24</definedName>
    <definedName name="QB_ROW_118250" localSheetId="5" hidden="1">'Profit and Loss'!$F$20</definedName>
    <definedName name="QB_ROW_118250" localSheetId="4" hidden="1">'Profit and Loss Prev Yr Comp'!$F$21</definedName>
    <definedName name="QB_ROW_119250" localSheetId="5" hidden="1">'Profit and Loss'!$F$21</definedName>
    <definedName name="QB_ROW_119250" localSheetId="4" hidden="1">'Profit and Loss Prev Yr Comp'!$F$22</definedName>
    <definedName name="QB_ROW_12031" localSheetId="3" hidden="1">'Balance Sheet'!$D$23</definedName>
    <definedName name="QB_ROW_12031" localSheetId="2" hidden="1">'Balance Sheet Prev Yr Comp'!$D$25</definedName>
    <definedName name="QB_ROW_12331" localSheetId="3" hidden="1">'Balance Sheet'!$D$25</definedName>
    <definedName name="QB_ROW_12331" localSheetId="2" hidden="1">'Balance Sheet Prev Yr Comp'!$D$27</definedName>
    <definedName name="QB_ROW_126250" localSheetId="5" hidden="1">'Profit and Loss'!$F$42</definedName>
    <definedName name="QB_ROW_126250" localSheetId="4" hidden="1">'Profit and Loss Prev Yr Comp'!$F$46</definedName>
    <definedName name="QB_ROW_129250" localSheetId="5" hidden="1">'Profit and Loss'!$F$64</definedName>
    <definedName name="QB_ROW_129250" localSheetId="4" hidden="1">'Profit and Loss Prev Yr Comp'!$F$73</definedName>
    <definedName name="QB_ROW_13050" localSheetId="5" hidden="1">'Profit and Loss'!$F$60</definedName>
    <definedName name="QB_ROW_13050" localSheetId="4" hidden="1">'Profit and Loss Prev Yr Comp'!$F$68</definedName>
    <definedName name="QB_ROW_1311" localSheetId="3" hidden="1">'Balance Sheet'!$B$12</definedName>
    <definedName name="QB_ROW_1311" localSheetId="2" hidden="1">'Balance Sheet Prev Yr Comp'!$B$13</definedName>
    <definedName name="QB_ROW_13260" localSheetId="5" hidden="1">'Profit and Loss'!$G$62</definedName>
    <definedName name="QB_ROW_13260" localSheetId="4" hidden="1">'Profit and Loss Prev Yr Comp'!$G$71</definedName>
    <definedName name="QB_ROW_13350" localSheetId="5" hidden="1">'Profit and Loss'!$F$63</definedName>
    <definedName name="QB_ROW_13350" localSheetId="4" hidden="1">'Profit and Loss Prev Yr Comp'!$F$72</definedName>
    <definedName name="QB_ROW_134350" localSheetId="5" hidden="1">'Profit and Loss'!$F$25</definedName>
    <definedName name="QB_ROW_134350" localSheetId="4" hidden="1">'Profit and Loss Prev Yr Comp'!$F$27</definedName>
    <definedName name="QB_ROW_136250" localSheetId="5" hidden="1">'Profit and Loss'!$F$40</definedName>
    <definedName name="QB_ROW_136250" localSheetId="4" hidden="1">'Profit and Loss Prev Yr Comp'!$F$44</definedName>
    <definedName name="QB_ROW_137250" localSheetId="5" hidden="1">'Profit and Loss'!$F$51</definedName>
    <definedName name="QB_ROW_137250" localSheetId="4" hidden="1">'Profit and Loss Prev Yr Comp'!$F$58</definedName>
    <definedName name="QB_ROW_14011" localSheetId="3" hidden="1">'Balance Sheet'!$B$28</definedName>
    <definedName name="QB_ROW_14011" localSheetId="2" hidden="1">'Balance Sheet Prev Yr Comp'!$B$30</definedName>
    <definedName name="QB_ROW_14311" localSheetId="3" hidden="1">'Balance Sheet'!$B$31</definedName>
    <definedName name="QB_ROW_14311" localSheetId="2" hidden="1">'Balance Sheet Prev Yr Comp'!$B$33</definedName>
    <definedName name="QB_ROW_146250" localSheetId="5" hidden="1">'Profit and Loss'!$F$26</definedName>
    <definedName name="QB_ROW_146250" localSheetId="4" hidden="1">'Profit and Loss Prev Yr Comp'!$F$28</definedName>
    <definedName name="QB_ROW_15040" localSheetId="5" hidden="1">'Profit and Loss'!$E$23</definedName>
    <definedName name="QB_ROW_15040" localSheetId="4" hidden="1">'Profit and Loss Prev Yr Comp'!$E$25</definedName>
    <definedName name="QB_ROW_15340" localSheetId="5" hidden="1">'Profit and Loss'!$E$30</definedName>
    <definedName name="QB_ROW_15340" localSheetId="4" hidden="1">'Profit and Loss Prev Yr Comp'!$E$34</definedName>
    <definedName name="QB_ROW_158250" localSheetId="5" hidden="1">'Profit and Loss'!$F$52</definedName>
    <definedName name="QB_ROW_158250" localSheetId="4" hidden="1">'Profit and Loss Prev Yr Comp'!$F$59</definedName>
    <definedName name="QB_ROW_161230" localSheetId="3" hidden="1">'Balance Sheet'!$D$9</definedName>
    <definedName name="QB_ROW_161230" localSheetId="2" hidden="1">'Balance Sheet Prev Yr Comp'!$D$10</definedName>
    <definedName name="QB_ROW_16250" localSheetId="5" hidden="1">'Profit and Loss'!$F$66</definedName>
    <definedName name="QB_ROW_16250" localSheetId="4" hidden="1">'Profit and Loss Prev Yr Comp'!$F$75</definedName>
    <definedName name="QB_ROW_163250" localSheetId="5" hidden="1">'Profit and Loss'!$F$73</definedName>
    <definedName name="QB_ROW_163250" localSheetId="4" hidden="1">'Profit and Loss Prev Yr Comp'!$F$84</definedName>
    <definedName name="QB_ROW_164230" localSheetId="3" hidden="1">'Balance Sheet'!$D$6</definedName>
    <definedName name="QB_ROW_164230" localSheetId="2" hidden="1">'Balance Sheet Prev Yr Comp'!$D$7</definedName>
    <definedName name="QB_ROW_166260" localSheetId="5" hidden="1">'Profit and Loss'!$G$69</definedName>
    <definedName name="QB_ROW_166260" localSheetId="4" hidden="1">'Profit and Loss Prev Yr Comp'!$G$78</definedName>
    <definedName name="QB_ROW_168250" localSheetId="5" hidden="1">'Profit and Loss'!$F$85</definedName>
    <definedName name="QB_ROW_168250" localSheetId="4" hidden="1">'Profit and Loss Prev Yr Comp'!$F$98</definedName>
    <definedName name="QB_ROW_17050" localSheetId="5" hidden="1">'Profit and Loss'!$F$68</definedName>
    <definedName name="QB_ROW_17050" localSheetId="4" hidden="1">'Profit and Loss Prev Yr Comp'!$F$77</definedName>
    <definedName name="QB_ROW_171250" localSheetId="5" hidden="1">'Profit and Loss'!$F$83</definedName>
    <definedName name="QB_ROW_171250" localSheetId="4" hidden="1">'Profit and Loss Prev Yr Comp'!$F$95</definedName>
    <definedName name="QB_ROW_17221" localSheetId="3" hidden="1">'Balance Sheet'!$C$30</definedName>
    <definedName name="QB_ROW_17221" localSheetId="2" hidden="1">'Balance Sheet Prev Yr Comp'!$C$32</definedName>
    <definedName name="QB_ROW_17231" localSheetId="1" hidden="1">'Statement of Cash Flows'!$D$3</definedName>
    <definedName name="QB_ROW_17260" localSheetId="5" hidden="1">'Profit and Loss'!$G$70</definedName>
    <definedName name="QB_ROW_17260" localSheetId="4" hidden="1">'Profit and Loss Prev Yr Comp'!$G$80</definedName>
    <definedName name="QB_ROW_17350" localSheetId="5" hidden="1">'Profit and Loss'!$F$71</definedName>
    <definedName name="QB_ROW_17350" localSheetId="4" hidden="1">'Profit and Loss Prev Yr Comp'!$F$81</definedName>
    <definedName name="QB_ROW_174250" localSheetId="4" hidden="1">'Profit and Loss Prev Yr Comp'!$F$85</definedName>
    <definedName name="QB_ROW_175250" localSheetId="5" hidden="1">'Profit and Loss'!$F$35</definedName>
    <definedName name="QB_ROW_175250" localSheetId="4" hidden="1">'Profit and Loss Prev Yr Comp'!$F$39</definedName>
    <definedName name="QB_ROW_176040" localSheetId="5" hidden="1">'Profit and Loss'!$E$13</definedName>
    <definedName name="QB_ROW_176040" localSheetId="4" hidden="1">'Profit and Loss Prev Yr Comp'!$E$14</definedName>
    <definedName name="QB_ROW_176340" localSheetId="5" hidden="1">'Profit and Loss'!$E$15</definedName>
    <definedName name="QB_ROW_176340" localSheetId="4" hidden="1">'Profit and Loss Prev Yr Comp'!$E$16</definedName>
    <definedName name="QB_ROW_177250" localSheetId="5" hidden="1">'Profit and Loss'!$F$59</definedName>
    <definedName name="QB_ROW_177250" localSheetId="4" hidden="1">'Profit and Loss Prev Yr Comp'!$F$67</definedName>
    <definedName name="QB_ROW_180250" localSheetId="5" hidden="1">'Profit and Loss'!$F$65</definedName>
    <definedName name="QB_ROW_180250" localSheetId="4" hidden="1">'Profit and Loss Prev Yr Comp'!$F$74</definedName>
    <definedName name="QB_ROW_182250" localSheetId="5" hidden="1">'Profit and Loss'!$F$41</definedName>
    <definedName name="QB_ROW_182250" localSheetId="4" hidden="1">'Profit and Loss Prev Yr Comp'!$F$45</definedName>
    <definedName name="QB_ROW_18301" localSheetId="5" hidden="1">'Profit and Loss'!$A$113</definedName>
    <definedName name="QB_ROW_18301" localSheetId="4" hidden="1">'Profit and Loss Prev Yr Comp'!$A$129</definedName>
    <definedName name="QB_ROW_186250" localSheetId="5" hidden="1">'Profit and Loss'!$F$28</definedName>
    <definedName name="QB_ROW_186250" localSheetId="4" hidden="1">'Profit and Loss Prev Yr Comp'!$F$31</definedName>
    <definedName name="QB_ROW_189250" localSheetId="5" hidden="1">'Profit and Loss'!$F$55</definedName>
    <definedName name="QB_ROW_189250" localSheetId="4" hidden="1">'Profit and Loss Prev Yr Comp'!$F$63</definedName>
    <definedName name="QB_ROW_19011" localSheetId="5" hidden="1">'Profit and Loss'!$B$2</definedName>
    <definedName name="QB_ROW_19011" localSheetId="4" hidden="1">'Profit and Loss Prev Yr Comp'!$B$3</definedName>
    <definedName name="QB_ROW_190250" localSheetId="4" hidden="1">'Profit and Loss Prev Yr Comp'!$F$56</definedName>
    <definedName name="QB_ROW_191250" localSheetId="4" hidden="1">'Profit and Loss Prev Yr Comp'!$F$96</definedName>
    <definedName name="QB_ROW_19311" localSheetId="5" hidden="1">'Profit and Loss'!$B$99</definedName>
    <definedName name="QB_ROW_19311" localSheetId="4" hidden="1">'Profit and Loss Prev Yr Comp'!$B$115</definedName>
    <definedName name="QB_ROW_193240" localSheetId="1" hidden="1">'Statement of Cash Flows'!$E$7</definedName>
    <definedName name="QB_ROW_193250" localSheetId="3" hidden="1">'Balance Sheet'!$F$19</definedName>
    <definedName name="QB_ROW_193250" localSheetId="2" hidden="1">'Balance Sheet Prev Yr Comp'!$F$21</definedName>
    <definedName name="QB_ROW_194260" localSheetId="4" hidden="1">'Profit and Loss Prev Yr Comp'!$G$70</definedName>
    <definedName name="QB_ROW_195240" localSheetId="3" hidden="1">'Balance Sheet'!$E$24</definedName>
    <definedName name="QB_ROW_195240" localSheetId="2" hidden="1">'Balance Sheet Prev Yr Comp'!$E$26</definedName>
    <definedName name="QB_ROW_197250" localSheetId="4" hidden="1">'Profit and Loss Prev Yr Comp'!$F$54</definedName>
    <definedName name="QB_ROW_200040" localSheetId="5" hidden="1">'Profit and Loss'!$E$31</definedName>
    <definedName name="QB_ROW_200040" localSheetId="4" hidden="1">'Profit and Loss Prev Yr Comp'!$E$35</definedName>
    <definedName name="QB_ROW_20031" localSheetId="5" hidden="1">'Profit and Loss'!$D$3</definedName>
    <definedName name="QB_ROW_20031" localSheetId="4" hidden="1">'Profit and Loss Prev Yr Comp'!$D$4</definedName>
    <definedName name="QB_ROW_200340" localSheetId="5" hidden="1">'Profit and Loss'!$E$33</definedName>
    <definedName name="QB_ROW_200340" localSheetId="4" hidden="1">'Profit and Loss Prev Yr Comp'!$E$37</definedName>
    <definedName name="QB_ROW_20040" localSheetId="5" hidden="1">'Profit and Loss'!$E$34</definedName>
    <definedName name="QB_ROW_20040" localSheetId="4" hidden="1">'Profit and Loss Prev Yr Comp'!$E$38</definedName>
    <definedName name="QB_ROW_2021" localSheetId="3" hidden="1">'Balance Sheet'!$C$4</definedName>
    <definedName name="QB_ROW_2021" localSheetId="2" hidden="1">'Balance Sheet Prev Yr Comp'!$C$5</definedName>
    <definedName name="QB_ROW_203050" localSheetId="5" hidden="1">'Profit and Loss'!$F$76</definedName>
    <definedName name="QB_ROW_203050" localSheetId="4" hidden="1">'Profit and Loss Prev Yr Comp'!$F$88</definedName>
    <definedName name="QB_ROW_203260" localSheetId="5" hidden="1">'Profit and Loss'!$G$79</definedName>
    <definedName name="QB_ROW_203260" localSheetId="4" hidden="1">'Profit and Loss Prev Yr Comp'!$G$91</definedName>
    <definedName name="QB_ROW_20331" localSheetId="5" hidden="1">'Profit and Loss'!$D$16</definedName>
    <definedName name="QB_ROW_20331" localSheetId="4" hidden="1">'Profit and Loss Prev Yr Comp'!$D$17</definedName>
    <definedName name="QB_ROW_203350" localSheetId="5" hidden="1">'Profit and Loss'!$F$80</definedName>
    <definedName name="QB_ROW_203350" localSheetId="4" hidden="1">'Profit and Loss Prev Yr Comp'!$F$92</definedName>
    <definedName name="QB_ROW_20340" localSheetId="5" hidden="1">'Profit and Loss'!$E$56</definedName>
    <definedName name="QB_ROW_20340" localSheetId="4" hidden="1">'Profit and Loss Prev Yr Comp'!$E$64</definedName>
    <definedName name="QB_ROW_204260" localSheetId="5" hidden="1">'Profit and Loss'!$G$78</definedName>
    <definedName name="QB_ROW_204260" localSheetId="4" hidden="1">'Profit and Loss Prev Yr Comp'!$G$90</definedName>
    <definedName name="QB_ROW_205250" localSheetId="5" hidden="1">'Profit and Loss'!$F$49</definedName>
    <definedName name="QB_ROW_205250" localSheetId="4" hidden="1">'Profit and Loss Prev Yr Comp'!$F$55</definedName>
    <definedName name="QB_ROW_206250" localSheetId="5" hidden="1">'Profit and Loss'!$F$89</definedName>
    <definedName name="QB_ROW_206250" localSheetId="4" hidden="1">'Profit and Loss Prev Yr Comp'!$F$104</definedName>
    <definedName name="QB_ROW_207250" localSheetId="5" hidden="1">'Profit and Loss'!$F$74</definedName>
    <definedName name="QB_ROW_207250" localSheetId="4" hidden="1">'Profit and Loss Prev Yr Comp'!$F$86</definedName>
    <definedName name="QB_ROW_208250" localSheetId="5" hidden="1">'Profit and Loss'!$F$37</definedName>
    <definedName name="QB_ROW_208250" localSheetId="4" hidden="1">'Profit and Loss Prev Yr Comp'!$F$41</definedName>
    <definedName name="QB_ROW_210250" localSheetId="4" hidden="1">'Profit and Loss Prev Yr Comp'!$F$102</definedName>
    <definedName name="QB_ROW_21031" localSheetId="5" hidden="1">'Profit and Loss'!$D$18</definedName>
    <definedName name="QB_ROW_21031" localSheetId="4" hidden="1">'Profit and Loss Prev Yr Comp'!$D$19</definedName>
    <definedName name="QB_ROW_211250" localSheetId="5" hidden="1">'Profit and Loss'!$F$93</definedName>
    <definedName name="QB_ROW_211250" localSheetId="4" hidden="1">'Profit and Loss Prev Yr Comp'!$F$108</definedName>
    <definedName name="QB_ROW_212250" localSheetId="5" hidden="1">'Profit and Loss'!$F$46</definedName>
    <definedName name="QB_ROW_212250" localSheetId="4" hidden="1">'Profit and Loss Prev Yr Comp'!$F$50</definedName>
    <definedName name="QB_ROW_213250" localSheetId="4" hidden="1">'Profit and Loss Prev Yr Comp'!$F$61</definedName>
    <definedName name="QB_ROW_21331" localSheetId="5" hidden="1">'Profit and Loss'!$D$98</definedName>
    <definedName name="QB_ROW_21331" localSheetId="4" hidden="1">'Profit and Loss Prev Yr Comp'!$D$114</definedName>
    <definedName name="QB_ROW_216250" localSheetId="5" hidden="1">'Profit and Loss'!$F$54</definedName>
    <definedName name="QB_ROW_216250" localSheetId="4" hidden="1">'Profit and Loss Prev Yr Comp'!$F$62</definedName>
    <definedName name="QB_ROW_218250" localSheetId="4" hidden="1">'Profit and Loss Prev Yr Comp'!$F$103</definedName>
    <definedName name="QB_ROW_22011" localSheetId="5" hidden="1">'Profit and Loss'!$B$100</definedName>
    <definedName name="QB_ROW_22011" localSheetId="4" hidden="1">'Profit and Loss Prev Yr Comp'!$B$116</definedName>
    <definedName name="QB_ROW_220240" localSheetId="5" hidden="1">'Profit and Loss'!$E$109</definedName>
    <definedName name="QB_ROW_220240" localSheetId="4" hidden="1">'Profit and Loss Prev Yr Comp'!$E$125</definedName>
    <definedName name="QB_ROW_221250" localSheetId="4" hidden="1">'Profit and Loss Prev Yr Comp'!$F$29</definedName>
    <definedName name="QB_ROW_222240" localSheetId="5" hidden="1">'Profit and Loss'!$E$104</definedName>
    <definedName name="QB_ROW_222240" localSheetId="4" hidden="1">'Profit and Loss Prev Yr Comp'!$E$120</definedName>
    <definedName name="QB_ROW_22311" localSheetId="5" hidden="1">'Profit and Loss'!$B$112</definedName>
    <definedName name="QB_ROW_22311" localSheetId="4" hidden="1">'Profit and Loss Prev Yr Comp'!$B$128</definedName>
    <definedName name="QB_ROW_223250" localSheetId="5" hidden="1">'Profit and Loss'!$F$84</definedName>
    <definedName name="QB_ROW_223250" localSheetId="4" hidden="1">'Profit and Loss Prev Yr Comp'!$F$97</definedName>
    <definedName name="QB_ROW_228250" localSheetId="5" hidden="1">'Profit and Loss'!$F$47</definedName>
    <definedName name="QB_ROW_228250" localSheetId="4" hidden="1">'Profit and Loss Prev Yr Comp'!$F$51</definedName>
    <definedName name="QB_ROW_229250" localSheetId="4" hidden="1">'Profit and Loss Prev Yr Comp'!$F$111</definedName>
    <definedName name="QB_ROW_23021" localSheetId="5" hidden="1">'Profit and Loss'!$C$101</definedName>
    <definedName name="QB_ROW_23021" localSheetId="4" hidden="1">'Profit and Loss Prev Yr Comp'!$C$117</definedName>
    <definedName name="QB_ROW_2321" localSheetId="3" hidden="1">'Balance Sheet'!$C$7</definedName>
    <definedName name="QB_ROW_2321" localSheetId="2" hidden="1">'Balance Sheet Prev Yr Comp'!$C$8</definedName>
    <definedName name="QB_ROW_232250" localSheetId="5" hidden="1">'Profit and Loss'!$F$32</definedName>
    <definedName name="QB_ROW_232250" localSheetId="4" hidden="1">'Profit and Loss Prev Yr Comp'!$F$36</definedName>
    <definedName name="QB_ROW_23321" localSheetId="5" hidden="1">'Profit and Loss'!$C$106</definedName>
    <definedName name="QB_ROW_23321" localSheetId="4" hidden="1">'Profit and Loss Prev Yr Comp'!$C$122</definedName>
    <definedName name="QB_ROW_233260" localSheetId="5" hidden="1">'Profit and Loss'!$G$77</definedName>
    <definedName name="QB_ROW_233260" localSheetId="4" hidden="1">'Profit and Loss Prev Yr Comp'!$G$89</definedName>
    <definedName name="QB_ROW_234250" localSheetId="4" hidden="1">'Profit and Loss Prev Yr Comp'!$F$83</definedName>
    <definedName name="QB_ROW_236250" localSheetId="4" hidden="1">'Profit and Loss Prev Yr Comp'!$F$53</definedName>
    <definedName name="QB_ROW_237250" localSheetId="5" hidden="1">'Profit and Loss'!$F$96</definedName>
    <definedName name="QB_ROW_237250" localSheetId="4" hidden="1">'Profit and Loss Prev Yr Comp'!$F$112</definedName>
    <definedName name="QB_ROW_238250" localSheetId="5" hidden="1">'Profit and Loss'!$F$14</definedName>
    <definedName name="QB_ROW_238250" localSheetId="4" hidden="1">'Profit and Loss Prev Yr Comp'!$F$15</definedName>
    <definedName name="QB_ROW_239250" localSheetId="5" hidden="1">'Profit and Loss'!$F$94</definedName>
    <definedName name="QB_ROW_239250" localSheetId="4" hidden="1">'Profit and Loss Prev Yr Comp'!$F$109</definedName>
    <definedName name="QB_ROW_24021" localSheetId="5" hidden="1">'Profit and Loss'!$C$107</definedName>
    <definedName name="QB_ROW_24021" localSheetId="4" hidden="1">'Profit and Loss Prev Yr Comp'!$C$123</definedName>
    <definedName name="QB_ROW_24220" localSheetId="3" hidden="1">'Balance Sheet'!$C$29</definedName>
    <definedName name="QB_ROW_24220" localSheetId="2" hidden="1">'Balance Sheet Prev Yr Comp'!$C$31</definedName>
    <definedName name="QB_ROW_24321" localSheetId="5" hidden="1">'Profit and Loss'!$C$111</definedName>
    <definedName name="QB_ROW_24321" localSheetId="4" hidden="1">'Profit and Loss Prev Yr Comp'!$C$127</definedName>
    <definedName name="QB_ROW_243260" localSheetId="5" hidden="1">'Profit and Loss'!$G$61</definedName>
    <definedName name="QB_ROW_243260" localSheetId="4" hidden="1">'Profit and Loss Prev Yr Comp'!$G$69</definedName>
    <definedName name="QB_ROW_244250" localSheetId="5" hidden="1">'Profit and Loss'!$F$75</definedName>
    <definedName name="QB_ROW_244250" localSheetId="4" hidden="1">'Profit and Loss Prev Yr Comp'!$F$87</definedName>
    <definedName name="QB_ROW_245250" localSheetId="5" hidden="1">'Profit and Loss'!$F$91</definedName>
    <definedName name="QB_ROW_245250" localSheetId="4" hidden="1">'Profit and Loss Prev Yr Comp'!$F$106</definedName>
    <definedName name="QB_ROW_246250" localSheetId="5" hidden="1">'Profit and Loss'!$F$90</definedName>
    <definedName name="QB_ROW_246250" localSheetId="4" hidden="1">'Profit and Loss Prev Yr Comp'!$F$105</definedName>
    <definedName name="QB_ROW_26230" localSheetId="5" hidden="1">'Profit and Loss'!$D$102</definedName>
    <definedName name="QB_ROW_26230" localSheetId="4" hidden="1">'Profit and Loss Prev Yr Comp'!$D$118</definedName>
    <definedName name="QB_ROW_29250" localSheetId="5" hidden="1">'Profit and Loss'!$F$58</definedName>
    <definedName name="QB_ROW_29250" localSheetId="4" hidden="1">'Profit and Loss Prev Yr Comp'!$F$66</definedName>
    <definedName name="QB_ROW_2970210" localSheetId="0" hidden="1">'AR'!$B$8</definedName>
    <definedName name="QB_ROW_301" localSheetId="3" hidden="1">'Balance Sheet'!$A$13</definedName>
    <definedName name="QB_ROW_301" localSheetId="2" hidden="1">'Balance Sheet Prev Yr Comp'!$A$14</definedName>
    <definedName name="QB_ROW_31301" localSheetId="0" hidden="1">'AR'!$A$14</definedName>
    <definedName name="QB_ROW_4021" localSheetId="3" hidden="1">'Balance Sheet'!$C$8</definedName>
    <definedName name="QB_ROW_4021" localSheetId="2" hidden="1">'Balance Sheet Prev Yr Comp'!$C$9</definedName>
    <definedName name="QB_ROW_42250" localSheetId="5" hidden="1">'Profit and Loss'!$F$67</definedName>
    <definedName name="QB_ROW_42250" localSheetId="4" hidden="1">'Profit and Loss Prev Yr Comp'!$F$76</definedName>
    <definedName name="QB_ROW_4321" localSheetId="3" hidden="1">'Balance Sheet'!$C$11</definedName>
    <definedName name="QB_ROW_4321" localSheetId="2" hidden="1">'Balance Sheet Prev Yr Comp'!$C$12</definedName>
    <definedName name="QB_ROW_44260" localSheetId="4" hidden="1">'Profit and Loss Prev Yr Comp'!$G$79</definedName>
    <definedName name="QB_ROW_4488210" localSheetId="0" hidden="1">'AR'!$B$3</definedName>
    <definedName name="QB_ROW_4664210" localSheetId="0" hidden="1">'AR'!$B$7</definedName>
    <definedName name="QB_ROW_4862210" localSheetId="0" hidden="1">'AR'!$B$6</definedName>
    <definedName name="QB_ROW_4965210" localSheetId="0" hidden="1">'AR'!$B$10</definedName>
    <definedName name="QB_ROW_4988210" localSheetId="0" hidden="1">'AR'!$B$4</definedName>
    <definedName name="QB_ROW_501021" localSheetId="1" hidden="1">'Statement of Cash Flows'!$C$2</definedName>
    <definedName name="QB_ROW_501321" localSheetId="1" hidden="1">'Statement of Cash Flows'!$C$8</definedName>
    <definedName name="QB_ROW_50250" localSheetId="5" hidden="1">'Profit and Loss'!$F$27</definedName>
    <definedName name="QB_ROW_50250" localSheetId="4" hidden="1">'Profit and Loss Prev Yr Comp'!$F$30</definedName>
    <definedName name="QB_ROW_504031" localSheetId="1" hidden="1">'Statement of Cash Flows'!$D$4</definedName>
    <definedName name="QB_ROW_505031" localSheetId="1" hidden="1">'Statement of Cash Flows'!$D$5</definedName>
    <definedName name="QB_ROW_511301" localSheetId="1" hidden="1">'Statement of Cash Flows'!$A$11</definedName>
    <definedName name="QB_ROW_512311" localSheetId="1" hidden="1">'Statement of Cash Flows'!$B$9</definedName>
    <definedName name="QB_ROW_513211" localSheetId="1" hidden="1">'Statement of Cash Flows'!$B$10</definedName>
    <definedName name="QB_ROW_5459210" localSheetId="0" hidden="1">'AR'!$B$13</definedName>
    <definedName name="QB_ROW_5502210" localSheetId="0" hidden="1">'AR'!$B$9</definedName>
    <definedName name="QB_ROW_5523210" localSheetId="0" hidden="1">'AR'!$B$5</definedName>
    <definedName name="QB_ROW_5527210" localSheetId="0" hidden="1">'AR'!$B$12</definedName>
    <definedName name="QB_ROW_5528210" localSheetId="0" hidden="1">'AR'!$B$2</definedName>
    <definedName name="QB_ROW_5529210" localSheetId="0" hidden="1">'AR'!$B$11</definedName>
    <definedName name="QB_ROW_58040" localSheetId="5" hidden="1">'Profit and Loss'!$E$82</definedName>
    <definedName name="QB_ROW_58040" localSheetId="4" hidden="1">'Profit and Loss Prev Yr Comp'!$E$94</definedName>
    <definedName name="QB_ROW_58250" localSheetId="5" hidden="1">'Profit and Loss'!$F$86</definedName>
    <definedName name="QB_ROW_58250" localSheetId="4" hidden="1">'Profit and Loss Prev Yr Comp'!$F$99</definedName>
    <definedName name="QB_ROW_58340" localSheetId="5" hidden="1">'Profit and Loss'!$E$87</definedName>
    <definedName name="QB_ROW_58340" localSheetId="4" hidden="1">'Profit and Loss Prev Yr Comp'!$E$100</definedName>
    <definedName name="QB_ROW_61240" localSheetId="1" hidden="1">'Statement of Cash Flows'!$E$6</definedName>
    <definedName name="QB_ROW_62230" localSheetId="3" hidden="1">'Balance Sheet'!$D$10</definedName>
    <definedName name="QB_ROW_62230" localSheetId="2" hidden="1">'Balance Sheet Prev Yr Comp'!$D$11</definedName>
    <definedName name="QB_ROW_6250" localSheetId="5" hidden="1">'Profit and Loss'!$F$11</definedName>
    <definedName name="QB_ROW_6250" localSheetId="4" hidden="1">'Profit and Loss Prev Yr Comp'!$F$12</definedName>
    <definedName name="QB_ROW_64040" localSheetId="5" hidden="1">'Profit and Loss'!$E$4</definedName>
    <definedName name="QB_ROW_64040" localSheetId="4" hidden="1">'Profit and Loss Prev Yr Comp'!$E$5</definedName>
    <definedName name="QB_ROW_64340" localSheetId="5" hidden="1">'Profit and Loss'!$E$8</definedName>
    <definedName name="QB_ROW_64340" localSheetId="4" hidden="1">'Profit and Loss Prev Yr Comp'!$E$9</definedName>
    <definedName name="QB_ROW_66250" localSheetId="5" hidden="1">'Profit and Loss'!$F$72</definedName>
    <definedName name="QB_ROW_66250" localSheetId="4" hidden="1">'Profit and Loss Prev Yr Comp'!$F$82</definedName>
    <definedName name="QB_ROW_68250" localSheetId="5" hidden="1">'Profit and Loss'!$F$92</definedName>
    <definedName name="QB_ROW_68250" localSheetId="4" hidden="1">'Profit and Loss Prev Yr Comp'!$F$107</definedName>
    <definedName name="QB_ROW_7001" localSheetId="3" hidden="1">'Balance Sheet'!$A$14</definedName>
    <definedName name="QB_ROW_7001" localSheetId="2" hidden="1">'Balance Sheet Prev Yr Comp'!$A$15</definedName>
    <definedName name="QB_ROW_71230" localSheetId="3" hidden="1">'Balance Sheet'!$D$5</definedName>
    <definedName name="QB_ROW_71230" localSheetId="2" hidden="1">'Balance Sheet Prev Yr Comp'!$D$6</definedName>
    <definedName name="QB_ROW_7301" localSheetId="3" hidden="1">'Balance Sheet'!$A$32</definedName>
    <definedName name="QB_ROW_7301" localSheetId="2" hidden="1">'Balance Sheet Prev Yr Comp'!$A$34</definedName>
    <definedName name="QB_ROW_74250" localSheetId="5" hidden="1">'Profit and Loss'!$F$5</definedName>
    <definedName name="QB_ROW_74250" localSheetId="4" hidden="1">'Profit and Loss Prev Yr Comp'!$F$6</definedName>
    <definedName name="QB_ROW_75250" localSheetId="5" hidden="1">'Profit and Loss'!$F$7</definedName>
    <definedName name="QB_ROW_75250" localSheetId="4" hidden="1">'Profit and Loss Prev Yr Comp'!$F$8</definedName>
    <definedName name="QB_ROW_76250" localSheetId="5" hidden="1">'Profit and Loss'!$F$6</definedName>
    <definedName name="QB_ROW_76250" localSheetId="4" hidden="1">'Profit and Loss Prev Yr Comp'!$F$7</definedName>
    <definedName name="QB_ROW_77250" localSheetId="5" hidden="1">'Profit and Loss'!$F$43</definedName>
    <definedName name="QB_ROW_77250" localSheetId="4" hidden="1">'Profit and Loss Prev Yr Comp'!$F$47</definedName>
    <definedName name="QB_ROW_78250" localSheetId="5" hidden="1">'Profit and Loss'!$F$36</definedName>
    <definedName name="QB_ROW_78250" localSheetId="4" hidden="1">'Profit and Loss Prev Yr Comp'!$F$40</definedName>
    <definedName name="QB_ROW_79250" localSheetId="5" hidden="1">'Profit and Loss'!$F$50</definedName>
    <definedName name="QB_ROW_79250" localSheetId="4" hidden="1">'Profit and Loss Prev Yr Comp'!$F$57</definedName>
    <definedName name="QB_ROW_8011" localSheetId="3" hidden="1">'Balance Sheet'!$B$15</definedName>
    <definedName name="QB_ROW_8011" localSheetId="2" hidden="1">'Balance Sheet Prev Yr Comp'!$B$16</definedName>
    <definedName name="QB_ROW_80250" localSheetId="5" hidden="1">'Profit and Loss'!$F$44</definedName>
    <definedName name="QB_ROW_80250" localSheetId="4" hidden="1">'Profit and Loss Prev Yr Comp'!$F$48</definedName>
    <definedName name="QB_ROW_82250" localSheetId="5" hidden="1">'Profit and Loss'!$F$48</definedName>
    <definedName name="QB_ROW_82250" localSheetId="4" hidden="1">'Profit and Loss Prev Yr Comp'!$F$52</definedName>
    <definedName name="QB_ROW_8311" localSheetId="3" hidden="1">'Balance Sheet'!$B$27</definedName>
    <definedName name="QB_ROW_8311" localSheetId="2" hidden="1">'Balance Sheet Prev Yr Comp'!$B$29</definedName>
    <definedName name="QB_ROW_83250" localSheetId="5" hidden="1">'Profit and Loss'!$F$39</definedName>
    <definedName name="QB_ROW_83250" localSheetId="4" hidden="1">'Profit and Loss Prev Yr Comp'!$F$43</definedName>
    <definedName name="QB_ROW_84250" localSheetId="5" hidden="1">'Profit and Loss'!$F$53</definedName>
    <definedName name="QB_ROW_84250" localSheetId="4" hidden="1">'Profit and Loss Prev Yr Comp'!$F$60</definedName>
    <definedName name="QB_ROW_85250" localSheetId="5" hidden="1">'Profit and Loss'!$F$45</definedName>
    <definedName name="QB_ROW_85250" localSheetId="4" hidden="1">'Profit and Loss Prev Yr Comp'!$F$49</definedName>
    <definedName name="QB_ROW_86321" localSheetId="5" hidden="1">'Profit and Loss'!$C$17</definedName>
    <definedName name="QB_ROW_86321" localSheetId="4" hidden="1">'Profit and Loss Prev Yr Comp'!$C$18</definedName>
    <definedName name="QB_ROW_87030" localSheetId="5" hidden="1">'Profit and Loss'!$D$108</definedName>
    <definedName name="QB_ROW_87030" localSheetId="4" hidden="1">'Profit and Loss Prev Yr Comp'!$D$124</definedName>
    <definedName name="QB_ROW_87330" localSheetId="5" hidden="1">'Profit and Loss'!$D$110</definedName>
    <definedName name="QB_ROW_87330" localSheetId="4" hidden="1">'Profit and Loss Prev Yr Comp'!$D$126</definedName>
    <definedName name="QB_ROW_89250" localSheetId="5" hidden="1">'Profit and Loss'!$F$10</definedName>
    <definedName name="QB_ROW_89250" localSheetId="4" hidden="1">'Profit and Loss Prev Yr Comp'!$F$11</definedName>
    <definedName name="QB_ROW_9021" localSheetId="3" hidden="1">'Balance Sheet'!$C$16</definedName>
    <definedName name="QB_ROW_9021" localSheetId="2" hidden="1">'Balance Sheet Prev Yr Comp'!$C$17</definedName>
    <definedName name="QB_ROW_91250" localSheetId="5" hidden="1">'Profit and Loss'!$F$29</definedName>
    <definedName name="QB_ROW_91250" localSheetId="4" hidden="1">'Profit and Loss Prev Yr Comp'!$F$33</definedName>
    <definedName name="QB_ROW_9321" localSheetId="3" hidden="1">'Balance Sheet'!$C$26</definedName>
    <definedName name="QB_ROW_9321" localSheetId="2" hidden="1">'Balance Sheet Prev Yr Comp'!$C$28</definedName>
    <definedName name="QB_ROW_94030" localSheetId="5" hidden="1">'Profit and Loss'!$D$103</definedName>
    <definedName name="QB_ROW_94030" localSheetId="4" hidden="1">'Profit and Loss Prev Yr Comp'!$D$119</definedName>
    <definedName name="QB_ROW_94330" localSheetId="5" hidden="1">'Profit and Loss'!$D$105</definedName>
    <definedName name="QB_ROW_94330" localSheetId="4" hidden="1">'Profit and Loss Prev Yr Comp'!$D$121</definedName>
    <definedName name="QB_ROW_98040" localSheetId="3" hidden="1">'Balance Sheet'!$E$18</definedName>
    <definedName name="QB_ROW_98040" localSheetId="2" hidden="1">'Balance Sheet Prev Yr Comp'!$E$19</definedName>
    <definedName name="QB_ROW_98340" localSheetId="3" hidden="1">'Balance Sheet'!$E$21</definedName>
    <definedName name="QB_ROW_98340" localSheetId="2" hidden="1">'Balance Sheet Prev Yr Comp'!$E$23</definedName>
    <definedName name="QB_ROW_99250" localSheetId="2" hidden="1">'Balance Sheet Prev Yr Comp'!$F$20</definedName>
    <definedName name="QBCANSUPPORTUPDATE" localSheetId="0">TRUE</definedName>
    <definedName name="QBCANSUPPORTUPDATE" localSheetId="3">TRUE</definedName>
    <definedName name="QBCANSUPPORTUPDATE" localSheetId="2">TRUE</definedName>
    <definedName name="QBCANSUPPORTUPDATE" localSheetId="5">TRUE</definedName>
    <definedName name="QBCANSUPPORTUPDATE" localSheetId="4">TRUE</definedName>
    <definedName name="QBCANSUPPORTUPDATE" localSheetId="1">TRUE</definedName>
    <definedName name="QBCOMPANYFILENAME" localSheetId="0">"C:\Users\Philip Brock\Documents\My SOS Restores\C\Users\Anna\Desktop\AgileAlliance.QBW"</definedName>
    <definedName name="QBCOMPANYFILENAME" localSheetId="3">"C:\Users\Philip Brock\Documents\My SOS Restores\C\Users\Anna\Desktop\AgileAlliance.QBW"</definedName>
    <definedName name="QBCOMPANYFILENAME" localSheetId="2">"C:\Users\Philip Brock\Documents\My SOS Restores\C\Users\Anna\Desktop\AgileAlliance.QBW"</definedName>
    <definedName name="QBCOMPANYFILENAME" localSheetId="5">"C:\Users\Philip Brock\Documents\My SOS Restores\C\Users\Anna\Desktop\AgileAlliance.QBW"</definedName>
    <definedName name="QBCOMPANYFILENAME" localSheetId="4">"C:\Users\Philip Brock\Documents\My SOS Restores\C\Users\Anna\Desktop\AgileAlliance.QBW"</definedName>
    <definedName name="QBCOMPANYFILENAME" localSheetId="1">"C:\Users\Philip Brock\Documents\My SOS Restores\C\Users\Anna\Desktop\AgileAlliance.QBW"</definedName>
    <definedName name="QBENDDATE" localSheetId="0">20170630</definedName>
    <definedName name="QBENDDATE" localSheetId="3">20170630</definedName>
    <definedName name="QBENDDATE" localSheetId="2">20170630</definedName>
    <definedName name="QBENDDATE" localSheetId="5">20170630</definedName>
    <definedName name="QBENDDATE" localSheetId="4">20170630</definedName>
    <definedName name="QBENDDATE" localSheetId="1">20170630</definedName>
    <definedName name="QBHEADERSONSCREEN" localSheetId="0">FALSE</definedName>
    <definedName name="QBHEADERSONSCREEN" localSheetId="3">FALSE</definedName>
    <definedName name="QBHEADERSONSCREEN" localSheetId="2">FALSE</definedName>
    <definedName name="QBHEADERSONSCREEN" localSheetId="5">FALSE</definedName>
    <definedName name="QBHEADERSONSCREEN" localSheetId="4">FALSE</definedName>
    <definedName name="QBHEADERSONSCREEN" localSheetId="1">FALSE</definedName>
    <definedName name="QBMETADATASIZE" localSheetId="0">5902</definedName>
    <definedName name="QBMETADATASIZE" localSheetId="3">5892</definedName>
    <definedName name="QBMETADATASIZE" localSheetId="2">5892</definedName>
    <definedName name="QBMETADATASIZE" localSheetId="5">5892</definedName>
    <definedName name="QBMETADATASIZE" localSheetId="4">5892</definedName>
    <definedName name="QBMETADATASIZE" localSheetId="1">5892</definedName>
    <definedName name="QBPRESERVECOLOR" localSheetId="0">TRUE</definedName>
    <definedName name="QBPRESERVECOLOR" localSheetId="3">TRUE</definedName>
    <definedName name="QBPRESERVECOLOR" localSheetId="2">TRUE</definedName>
    <definedName name="QBPRESERVECOLOR" localSheetId="5">TRUE</definedName>
    <definedName name="QBPRESERVECOLOR" localSheetId="4">TRUE</definedName>
    <definedName name="QBPRESERVECOLOR" localSheetId="1">TRUE</definedName>
    <definedName name="QBPRESERVEFONT" localSheetId="0">TRUE</definedName>
    <definedName name="QBPRESERVEFONT" localSheetId="3">TRUE</definedName>
    <definedName name="QBPRESERVEFONT" localSheetId="2">TRUE</definedName>
    <definedName name="QBPRESERVEFONT" localSheetId="5">TRUE</definedName>
    <definedName name="QBPRESERVEFONT" localSheetId="4">TRUE</definedName>
    <definedName name="QBPRESERVEFONT" localSheetId="1">TRUE</definedName>
    <definedName name="QBPRESERVEROWHEIGHT" localSheetId="0">TRUE</definedName>
    <definedName name="QBPRESERVEROWHEIGHT" localSheetId="3">TRUE</definedName>
    <definedName name="QBPRESERVEROWHEIGHT" localSheetId="2">TRUE</definedName>
    <definedName name="QBPRESERVEROWHEIGHT" localSheetId="5">TRUE</definedName>
    <definedName name="QBPRESERVEROWHEIGHT" localSheetId="4">TRUE</definedName>
    <definedName name="QBPRESERVEROWHEIGHT" localSheetId="1">TRUE</definedName>
    <definedName name="QBPRESERVESPACE" localSheetId="0">TRUE</definedName>
    <definedName name="QBPRESERVESPACE" localSheetId="3">TRUE</definedName>
    <definedName name="QBPRESERVESPACE" localSheetId="2">TRUE</definedName>
    <definedName name="QBPRESERVESPACE" localSheetId="5">TRUE</definedName>
    <definedName name="QBPRESERVESPACE" localSheetId="4">TRUE</definedName>
    <definedName name="QBPRESERVESPACE" localSheetId="1">TRUE</definedName>
    <definedName name="QBREPORTCOLAXIS" localSheetId="0">35</definedName>
    <definedName name="QBREPORTCOLAXIS" localSheetId="3">0</definedName>
    <definedName name="QBREPORTCOLAXIS" localSheetId="2">0</definedName>
    <definedName name="QBREPORTCOLAXIS" localSheetId="5">0</definedName>
    <definedName name="QBREPORTCOLAXIS" localSheetId="4">0</definedName>
    <definedName name="QBREPORTCOLAXIS" localSheetId="1">0</definedName>
    <definedName name="QBREPORTCOMPANYID" localSheetId="0">"66a298e18cf34808b1c198e995be9bbf"</definedName>
    <definedName name="QBREPORTCOMPANYID" localSheetId="3">"66a298e18cf34808b1c198e995be9bbf"</definedName>
    <definedName name="QBREPORTCOMPANYID" localSheetId="2">"66a298e18cf34808b1c198e995be9bbf"</definedName>
    <definedName name="QBREPORTCOMPANYID" localSheetId="5">"66a298e18cf34808b1c198e995be9bbf"</definedName>
    <definedName name="QBREPORTCOMPANYID" localSheetId="4">"66a298e18cf34808b1c198e995be9bbf"</definedName>
    <definedName name="QBREPORTCOMPANYID" localSheetId="1">"66a298e18cf34808b1c198e995be9bbf"</definedName>
    <definedName name="QBREPORTCOMPARECOL_ANNUALBUDGET" localSheetId="0">FALSE</definedName>
    <definedName name="QBREPORTCOMPARECOL_ANNUALBUDGET" localSheetId="3">FALSE</definedName>
    <definedName name="QBREPORTCOMPARECOL_ANNUALBUDGET" localSheetId="2">FALSE</definedName>
    <definedName name="QBREPORTCOMPARECOL_ANNUALBUDGET" localSheetId="5">FALSE</definedName>
    <definedName name="QBREPORTCOMPARECOL_ANNUALBUDGET" localSheetId="4">FALSE</definedName>
    <definedName name="QBREPORTCOMPARECOL_ANNUALBUDGET" localSheetId="1">FALSE</definedName>
    <definedName name="QBREPORTCOMPARECOL_AVGCOGS" localSheetId="0">FALSE</definedName>
    <definedName name="QBREPORTCOMPARECOL_AVGCOGS" localSheetId="3">FALSE</definedName>
    <definedName name="QBREPORTCOMPARECOL_AVGCOGS" localSheetId="2">FALSE</definedName>
    <definedName name="QBREPORTCOMPARECOL_AVGCOGS" localSheetId="5">FALSE</definedName>
    <definedName name="QBREPORTCOMPARECOL_AVGCOGS" localSheetId="4">FALSE</definedName>
    <definedName name="QBREPORTCOMPARECOL_AVGCOGS" localSheetId="1">FALSE</definedName>
    <definedName name="QBREPORTCOMPARECOL_AVGPRICE" localSheetId="0">FALSE</definedName>
    <definedName name="QBREPORTCOMPARECOL_AVGPRICE" localSheetId="3">FALSE</definedName>
    <definedName name="QBREPORTCOMPARECOL_AVGPRICE" localSheetId="2">FALSE</definedName>
    <definedName name="QBREPORTCOMPARECOL_AVGPRICE" localSheetId="5">FALSE</definedName>
    <definedName name="QBREPORTCOMPARECOL_AVGPRICE" localSheetId="4">FALSE</definedName>
    <definedName name="QBREPORTCOMPARECOL_AVGPRICE" localSheetId="1">FALSE</definedName>
    <definedName name="QBREPORTCOMPARECOL_BUDDIFF" localSheetId="0">FALSE</definedName>
    <definedName name="QBREPORTCOMPARECOL_BUDDIFF" localSheetId="3">FALSE</definedName>
    <definedName name="QBREPORTCOMPARECOL_BUDDIFF" localSheetId="2">FALSE</definedName>
    <definedName name="QBREPORTCOMPARECOL_BUDDIFF" localSheetId="5">FALSE</definedName>
    <definedName name="QBREPORTCOMPARECOL_BUDDIFF" localSheetId="4">FALSE</definedName>
    <definedName name="QBREPORTCOMPARECOL_BUDDIFF" localSheetId="1">FALSE</definedName>
    <definedName name="QBREPORTCOMPARECOL_BUDGET" localSheetId="0">FALSE</definedName>
    <definedName name="QBREPORTCOMPARECOL_BUDGET" localSheetId="3">FALSE</definedName>
    <definedName name="QBREPORTCOMPARECOL_BUDGET" localSheetId="2">FALSE</definedName>
    <definedName name="QBREPORTCOMPARECOL_BUDGET" localSheetId="5">FALSE</definedName>
    <definedName name="QBREPORTCOMPARECOL_BUDGET" localSheetId="4">FALSE</definedName>
    <definedName name="QBREPORTCOMPARECOL_BUDGET" localSheetId="1">FALSE</definedName>
    <definedName name="QBREPORTCOMPARECOL_BUDPCT" localSheetId="0">FALSE</definedName>
    <definedName name="QBREPORTCOMPARECOL_BUDPCT" localSheetId="3">FALSE</definedName>
    <definedName name="QBREPORTCOMPARECOL_BUDPCT" localSheetId="2">FALSE</definedName>
    <definedName name="QBREPORTCOMPARECOL_BUDPCT" localSheetId="5">FALSE</definedName>
    <definedName name="QBREPORTCOMPARECOL_BUDPCT" localSheetId="4">FALSE</definedName>
    <definedName name="QBREPORTCOMPARECOL_BUDPCT" localSheetId="1">FALSE</definedName>
    <definedName name="QBREPORTCOMPARECOL_COGS" localSheetId="0">FALSE</definedName>
    <definedName name="QBREPORTCOMPARECOL_COGS" localSheetId="3">FALSE</definedName>
    <definedName name="QBREPORTCOMPARECOL_COGS" localSheetId="2">FALSE</definedName>
    <definedName name="QBREPORTCOMPARECOL_COGS" localSheetId="5">FALSE</definedName>
    <definedName name="QBREPORTCOMPARECOL_COGS" localSheetId="4">FALSE</definedName>
    <definedName name="QBREPORTCOMPARECOL_COGS" localSheetId="1">FALSE</definedName>
    <definedName name="QBREPORTCOMPARECOL_EXCLUDEAMOUNT" localSheetId="0">FALSE</definedName>
    <definedName name="QBREPORTCOMPARECOL_EXCLUDEAMOUNT" localSheetId="3">FALSE</definedName>
    <definedName name="QBREPORTCOMPARECOL_EXCLUDEAMOUNT" localSheetId="2">FALSE</definedName>
    <definedName name="QBREPORTCOMPARECOL_EXCLUDEAMOUNT" localSheetId="5">FALSE</definedName>
    <definedName name="QBREPORTCOMPARECOL_EXCLUDEAMOUNT" localSheetId="4">FALSE</definedName>
    <definedName name="QBREPORTCOMPARECOL_EXCLUDEAMOUNT" localSheetId="1">FALSE</definedName>
    <definedName name="QBREPORTCOMPARECOL_EXCLUDECURPERIOD" localSheetId="0">FALSE</definedName>
    <definedName name="QBREPORTCOMPARECOL_EXCLUDECURPERIOD" localSheetId="3">FALSE</definedName>
    <definedName name="QBREPORTCOMPARECOL_EXCLUDECURPERIOD" localSheetId="2">FALSE</definedName>
    <definedName name="QBREPORTCOMPARECOL_EXCLUDECURPERIOD" localSheetId="5">FALSE</definedName>
    <definedName name="QBREPORTCOMPARECOL_EXCLUDECURPERIOD" localSheetId="4">FALSE</definedName>
    <definedName name="QBREPORTCOMPARECOL_EXCLUDECURPERIOD" localSheetId="1">FALSE</definedName>
    <definedName name="QBREPORTCOMPARECOL_FORECAST" localSheetId="0">FALSE</definedName>
    <definedName name="QBREPORTCOMPARECOL_FORECAST" localSheetId="3">FALSE</definedName>
    <definedName name="QBREPORTCOMPARECOL_FORECAST" localSheetId="2">FALSE</definedName>
    <definedName name="QBREPORTCOMPARECOL_FORECAST" localSheetId="5">FALSE</definedName>
    <definedName name="QBREPORTCOMPARECOL_FORECAST" localSheetId="4">FALSE</definedName>
    <definedName name="QBREPORTCOMPARECOL_FORECAST" localSheetId="1">FALSE</definedName>
    <definedName name="QBREPORTCOMPARECOL_GROSSMARGIN" localSheetId="0">FALSE</definedName>
    <definedName name="QBREPORTCOMPARECOL_GROSSMARGIN" localSheetId="3">FALSE</definedName>
    <definedName name="QBREPORTCOMPARECOL_GROSSMARGIN" localSheetId="2">FALSE</definedName>
    <definedName name="QBREPORTCOMPARECOL_GROSSMARGIN" localSheetId="5">FALSE</definedName>
    <definedName name="QBREPORTCOMPARECOL_GROSSMARGIN" localSheetId="4">FALSE</definedName>
    <definedName name="QBREPORTCOMPARECOL_GROSSMARGIN" localSheetId="1">FALSE</definedName>
    <definedName name="QBREPORTCOMPARECOL_GROSSMARGINPCT" localSheetId="0">FALSE</definedName>
    <definedName name="QBREPORTCOMPARECOL_GROSSMARGINPCT" localSheetId="3">FALSE</definedName>
    <definedName name="QBREPORTCOMPARECOL_GROSSMARGINPCT" localSheetId="2">FALSE</definedName>
    <definedName name="QBREPORTCOMPARECOL_GROSSMARGINPCT" localSheetId="5">FALSE</definedName>
    <definedName name="QBREPORTCOMPARECOL_GROSSMARGINPCT" localSheetId="4">FALSE</definedName>
    <definedName name="QBREPORTCOMPARECOL_GROSSMARGINPCT" localSheetId="1">FALSE</definedName>
    <definedName name="QBREPORTCOMPARECOL_HOURS" localSheetId="0">FALSE</definedName>
    <definedName name="QBREPORTCOMPARECOL_HOURS" localSheetId="3">FALSE</definedName>
    <definedName name="QBREPORTCOMPARECOL_HOURS" localSheetId="2">FALSE</definedName>
    <definedName name="QBREPORTCOMPARECOL_HOURS" localSheetId="5">FALSE</definedName>
    <definedName name="QBREPORTCOMPARECOL_HOURS" localSheetId="4">FALSE</definedName>
    <definedName name="QBREPORTCOMPARECOL_HOURS" localSheetId="1">FALSE</definedName>
    <definedName name="QBREPORTCOMPARECOL_PCTCOL" localSheetId="0">FALSE</definedName>
    <definedName name="QBREPORTCOMPARECOL_PCTCOL" localSheetId="3">FALSE</definedName>
    <definedName name="QBREPORTCOMPARECOL_PCTCOL" localSheetId="2">FALSE</definedName>
    <definedName name="QBREPORTCOMPARECOL_PCTCOL" localSheetId="5">FALSE</definedName>
    <definedName name="QBREPORTCOMPARECOL_PCTCOL" localSheetId="4">FALSE</definedName>
    <definedName name="QBREPORTCOMPARECOL_PCTCOL" localSheetId="1">FALSE</definedName>
    <definedName name="QBREPORTCOMPARECOL_PCTEXPENSE" localSheetId="0">FALSE</definedName>
    <definedName name="QBREPORTCOMPARECOL_PCTEXPENSE" localSheetId="3">FALSE</definedName>
    <definedName name="QBREPORTCOMPARECOL_PCTEXPENSE" localSheetId="2">FALSE</definedName>
    <definedName name="QBREPORTCOMPARECOL_PCTEXPENSE" localSheetId="5">FALSE</definedName>
    <definedName name="QBREPORTCOMPARECOL_PCTEXPENSE" localSheetId="4">FALSE</definedName>
    <definedName name="QBREPORTCOMPARECOL_PCTEXPENSE" localSheetId="1">FALSE</definedName>
    <definedName name="QBREPORTCOMPARECOL_PCTINCOME" localSheetId="0">FALSE</definedName>
    <definedName name="QBREPORTCOMPARECOL_PCTINCOME" localSheetId="3">FALSE</definedName>
    <definedName name="QBREPORTCOMPARECOL_PCTINCOME" localSheetId="2">FALSE</definedName>
    <definedName name="QBREPORTCOMPARECOL_PCTINCOME" localSheetId="5">FALSE</definedName>
    <definedName name="QBREPORTCOMPARECOL_PCTINCOME" localSheetId="4">FALSE</definedName>
    <definedName name="QBREPORTCOMPARECOL_PCTINCOME" localSheetId="1">FALSE</definedName>
    <definedName name="QBREPORTCOMPARECOL_PCTOFSALES" localSheetId="0">FALSE</definedName>
    <definedName name="QBREPORTCOMPARECOL_PCTOFSALES" localSheetId="3">FALSE</definedName>
    <definedName name="QBREPORTCOMPARECOL_PCTOFSALES" localSheetId="2">FALSE</definedName>
    <definedName name="QBREPORTCOMPARECOL_PCTOFSALES" localSheetId="5">FALSE</definedName>
    <definedName name="QBREPORTCOMPARECOL_PCTOFSALES" localSheetId="4">FALSE</definedName>
    <definedName name="QBREPORTCOMPARECOL_PCTOFSALES" localSheetId="1">FALSE</definedName>
    <definedName name="QBREPORTCOMPARECOL_PCTROW" localSheetId="0">FALSE</definedName>
    <definedName name="QBREPORTCOMPARECOL_PCTROW" localSheetId="3">FALSE</definedName>
    <definedName name="QBREPORTCOMPARECOL_PCTROW" localSheetId="2">FALSE</definedName>
    <definedName name="QBREPORTCOMPARECOL_PCTROW" localSheetId="5">FALSE</definedName>
    <definedName name="QBREPORTCOMPARECOL_PCTROW" localSheetId="4">FALSE</definedName>
    <definedName name="QBREPORTCOMPARECOL_PCTROW" localSheetId="1">FALSE</definedName>
    <definedName name="QBREPORTCOMPARECOL_PPDIFF" localSheetId="0">FALSE</definedName>
    <definedName name="QBREPORTCOMPARECOL_PPDIFF" localSheetId="3">FALSE</definedName>
    <definedName name="QBREPORTCOMPARECOL_PPDIFF" localSheetId="2">FALSE</definedName>
    <definedName name="QBREPORTCOMPARECOL_PPDIFF" localSheetId="5">FALSE</definedName>
    <definedName name="QBREPORTCOMPARECOL_PPDIFF" localSheetId="4">FALSE</definedName>
    <definedName name="QBREPORTCOMPARECOL_PPDIFF" localSheetId="1">FALSE</definedName>
    <definedName name="QBREPORTCOMPARECOL_PPPCT" localSheetId="0">FALSE</definedName>
    <definedName name="QBREPORTCOMPARECOL_PPPCT" localSheetId="3">FALSE</definedName>
    <definedName name="QBREPORTCOMPARECOL_PPPCT" localSheetId="2">FALSE</definedName>
    <definedName name="QBREPORTCOMPARECOL_PPPCT" localSheetId="5">FALSE</definedName>
    <definedName name="QBREPORTCOMPARECOL_PPPCT" localSheetId="4">FALSE</definedName>
    <definedName name="QBREPORTCOMPARECOL_PPPCT" localSheetId="1">FALSE</definedName>
    <definedName name="QBREPORTCOMPARECOL_PREVPERIOD" localSheetId="0">FALSE</definedName>
    <definedName name="QBREPORTCOMPARECOL_PREVPERIOD" localSheetId="3">FALSE</definedName>
    <definedName name="QBREPORTCOMPARECOL_PREVPERIOD" localSheetId="2">FALSE</definedName>
    <definedName name="QBREPORTCOMPARECOL_PREVPERIOD" localSheetId="5">FALSE</definedName>
    <definedName name="QBREPORTCOMPARECOL_PREVPERIOD" localSheetId="4">FALSE</definedName>
    <definedName name="QBREPORTCOMPARECOL_PREVPERIOD" localSheetId="1">FALSE</definedName>
    <definedName name="QBREPORTCOMPARECOL_PREVYEAR" localSheetId="0">FALSE</definedName>
    <definedName name="QBREPORTCOMPARECOL_PREVYEAR" localSheetId="3">FALSE</definedName>
    <definedName name="QBREPORTCOMPARECOL_PREVYEAR" localSheetId="2">TRUE</definedName>
    <definedName name="QBREPORTCOMPARECOL_PREVYEAR" localSheetId="5">FALSE</definedName>
    <definedName name="QBREPORTCOMPARECOL_PREVYEAR" localSheetId="4">TRUE</definedName>
    <definedName name="QBREPORTCOMPARECOL_PREVYEAR" localSheetId="1">FALSE</definedName>
    <definedName name="QBREPORTCOMPARECOL_PYDIFF" localSheetId="0">FALSE</definedName>
    <definedName name="QBREPORTCOMPARECOL_PYDIFF" localSheetId="3">FALSE</definedName>
    <definedName name="QBREPORTCOMPARECOL_PYDIFF" localSheetId="2">TRUE</definedName>
    <definedName name="QBREPORTCOMPARECOL_PYDIFF" localSheetId="5">FALSE</definedName>
    <definedName name="QBREPORTCOMPARECOL_PYDIFF" localSheetId="4">TRUE</definedName>
    <definedName name="QBREPORTCOMPARECOL_PYDIFF" localSheetId="1">FALSE</definedName>
    <definedName name="QBREPORTCOMPARECOL_PYPCT" localSheetId="0">FALSE</definedName>
    <definedName name="QBREPORTCOMPARECOL_PYPCT" localSheetId="3">FALSE</definedName>
    <definedName name="QBREPORTCOMPARECOL_PYPCT" localSheetId="2">TRUE</definedName>
    <definedName name="QBREPORTCOMPARECOL_PYPCT" localSheetId="5">FALSE</definedName>
    <definedName name="QBREPORTCOMPARECOL_PYPCT" localSheetId="4">TRUE</definedName>
    <definedName name="QBREPORTCOMPARECOL_PYPCT" localSheetId="1">FALSE</definedName>
    <definedName name="QBREPORTCOMPARECOL_QTY" localSheetId="0">FALSE</definedName>
    <definedName name="QBREPORTCOMPARECOL_QTY" localSheetId="3">FALSE</definedName>
    <definedName name="QBREPORTCOMPARECOL_QTY" localSheetId="2">FALSE</definedName>
    <definedName name="QBREPORTCOMPARECOL_QTY" localSheetId="5">FALSE</definedName>
    <definedName name="QBREPORTCOMPARECOL_QTY" localSheetId="4">FALSE</definedName>
    <definedName name="QBREPORTCOMPARECOL_QTY" localSheetId="1">FALSE</definedName>
    <definedName name="QBREPORTCOMPARECOL_RATE" localSheetId="0">FALSE</definedName>
    <definedName name="QBREPORTCOMPARECOL_RATE" localSheetId="3">FALSE</definedName>
    <definedName name="QBREPORTCOMPARECOL_RATE" localSheetId="2">FALSE</definedName>
    <definedName name="QBREPORTCOMPARECOL_RATE" localSheetId="5">FALSE</definedName>
    <definedName name="QBREPORTCOMPARECOL_RATE" localSheetId="4">FALSE</definedName>
    <definedName name="QBREPORTCOMPARECOL_RATE" localSheetId="1">FALSE</definedName>
    <definedName name="QBREPORTCOMPARECOL_TRIPBILLEDMILES" localSheetId="0">FALSE</definedName>
    <definedName name="QBREPORTCOMPARECOL_TRIPBILLEDMILES" localSheetId="3">FALSE</definedName>
    <definedName name="QBREPORTCOMPARECOL_TRIPBILLEDMILES" localSheetId="2">FALSE</definedName>
    <definedName name="QBREPORTCOMPARECOL_TRIPBILLEDMILES" localSheetId="5">FALSE</definedName>
    <definedName name="QBREPORTCOMPARECOL_TRIPBILLEDMILES" localSheetId="4">FALSE</definedName>
    <definedName name="QBREPORTCOMPARECOL_TRIPBILLEDMILES" localSheetId="1">FALSE</definedName>
    <definedName name="QBREPORTCOMPARECOL_TRIPBILLINGAMOUNT" localSheetId="0">FALSE</definedName>
    <definedName name="QBREPORTCOMPARECOL_TRIPBILLINGAMOUNT" localSheetId="3">FALSE</definedName>
    <definedName name="QBREPORTCOMPARECOL_TRIPBILLINGAMOUNT" localSheetId="2">FALSE</definedName>
    <definedName name="QBREPORTCOMPARECOL_TRIPBILLINGAMOUNT" localSheetId="5">FALSE</definedName>
    <definedName name="QBREPORTCOMPARECOL_TRIPBILLINGAMOUNT" localSheetId="4">FALSE</definedName>
    <definedName name="QBREPORTCOMPARECOL_TRIPBILLINGAMOUNT" localSheetId="1">FALSE</definedName>
    <definedName name="QBREPORTCOMPARECOL_TRIPMILES" localSheetId="0">FALSE</definedName>
    <definedName name="QBREPORTCOMPARECOL_TRIPMILES" localSheetId="3">FALSE</definedName>
    <definedName name="QBREPORTCOMPARECOL_TRIPMILES" localSheetId="2">FALSE</definedName>
    <definedName name="QBREPORTCOMPARECOL_TRIPMILES" localSheetId="5">FALSE</definedName>
    <definedName name="QBREPORTCOMPARECOL_TRIPMILES" localSheetId="4">FALSE</definedName>
    <definedName name="QBREPORTCOMPARECOL_TRIPMILES" localSheetId="1">FALSE</definedName>
    <definedName name="QBREPORTCOMPARECOL_TRIPNOTBILLABLEMILES" localSheetId="0">FALSE</definedName>
    <definedName name="QBREPORTCOMPARECOL_TRIPNOTBILLABLEMILES" localSheetId="3">FALSE</definedName>
    <definedName name="QBREPORTCOMPARECOL_TRIPNOTBILLABLEMILES" localSheetId="2">FALSE</definedName>
    <definedName name="QBREPORTCOMPARECOL_TRIPNOTBILLABLEMILES" localSheetId="5">FALSE</definedName>
    <definedName name="QBREPORTCOMPARECOL_TRIPNOTBILLABLEMILES" localSheetId="4">FALSE</definedName>
    <definedName name="QBREPORTCOMPARECOL_TRIPNOTBILLABLEMILES" localSheetId="1">FALSE</definedName>
    <definedName name="QBREPORTCOMPARECOL_TRIPTAXDEDUCTIBLEAMOUNT" localSheetId="0">FALSE</definedName>
    <definedName name="QBREPORTCOMPARECOL_TRIPTAXDEDUCTIBLEAMOUNT" localSheetId="3">FALSE</definedName>
    <definedName name="QBREPORTCOMPARECOL_TRIPTAXDEDUCTIBLEAMOUNT" localSheetId="2">FALSE</definedName>
    <definedName name="QBREPORTCOMPARECOL_TRIPTAXDEDUCTIBLEAMOUNT" localSheetId="5">FALSE</definedName>
    <definedName name="QBREPORTCOMPARECOL_TRIPTAXDEDUCTIBLEAMOUNT" localSheetId="4">FALSE</definedName>
    <definedName name="QBREPORTCOMPARECOL_TRIPTAXDEDUCTIBLEAMOUNT" localSheetId="1">FALSE</definedName>
    <definedName name="QBREPORTCOMPARECOL_TRIPUNBILLEDMILES" localSheetId="0">FALSE</definedName>
    <definedName name="QBREPORTCOMPARECOL_TRIPUNBILLEDMILES" localSheetId="3">FALSE</definedName>
    <definedName name="QBREPORTCOMPARECOL_TRIPUNBILLEDMILES" localSheetId="2">FALSE</definedName>
    <definedName name="QBREPORTCOMPARECOL_TRIPUNBILLEDMILES" localSheetId="5">FALSE</definedName>
    <definedName name="QBREPORTCOMPARECOL_TRIPUNBILLEDMILES" localSheetId="4">FALSE</definedName>
    <definedName name="QBREPORTCOMPARECOL_TRIPUNBILLEDMILES" localSheetId="1">FALSE</definedName>
    <definedName name="QBREPORTCOMPARECOL_YTD" localSheetId="0">FALSE</definedName>
    <definedName name="QBREPORTCOMPARECOL_YTD" localSheetId="3">FALSE</definedName>
    <definedName name="QBREPORTCOMPARECOL_YTD" localSheetId="2">FALSE</definedName>
    <definedName name="QBREPORTCOMPARECOL_YTD" localSheetId="5">FALSE</definedName>
    <definedName name="QBREPORTCOMPARECOL_YTD" localSheetId="4">FALSE</definedName>
    <definedName name="QBREPORTCOMPARECOL_YTD" localSheetId="1">FALSE</definedName>
    <definedName name="QBREPORTCOMPARECOL_YTDBUDGET" localSheetId="0">FALSE</definedName>
    <definedName name="QBREPORTCOMPARECOL_YTDBUDGET" localSheetId="3">FALSE</definedName>
    <definedName name="QBREPORTCOMPARECOL_YTDBUDGET" localSheetId="2">FALSE</definedName>
    <definedName name="QBREPORTCOMPARECOL_YTDBUDGET" localSheetId="5">FALSE</definedName>
    <definedName name="QBREPORTCOMPARECOL_YTDBUDGET" localSheetId="4">FALSE</definedName>
    <definedName name="QBREPORTCOMPARECOL_YTDBUDGET" localSheetId="1">FALSE</definedName>
    <definedName name="QBREPORTCOMPARECOL_YTDPCT" localSheetId="0">FALSE</definedName>
    <definedName name="QBREPORTCOMPARECOL_YTDPCT" localSheetId="3">FALSE</definedName>
    <definedName name="QBREPORTCOMPARECOL_YTDPCT" localSheetId="2">FALSE</definedName>
    <definedName name="QBREPORTCOMPARECOL_YTDPCT" localSheetId="5">FALSE</definedName>
    <definedName name="QBREPORTCOMPARECOL_YTDPCT" localSheetId="4">FALSE</definedName>
    <definedName name="QBREPORTCOMPARECOL_YTDPCT" localSheetId="1">FALSE</definedName>
    <definedName name="QBREPORTROWAXIS" localSheetId="0">13</definedName>
    <definedName name="QBREPORTROWAXIS" localSheetId="3">9</definedName>
    <definedName name="QBREPORTROWAXIS" localSheetId="2">9</definedName>
    <definedName name="QBREPORTROWAXIS" localSheetId="5">11</definedName>
    <definedName name="QBREPORTROWAXIS" localSheetId="4">11</definedName>
    <definedName name="QBREPORTROWAXIS" localSheetId="1">77</definedName>
    <definedName name="QBREPORTSUBCOLAXIS" localSheetId="0">0</definedName>
    <definedName name="QBREPORTSUBCOLAXIS" localSheetId="3">0</definedName>
    <definedName name="QBREPORTSUBCOLAXIS" localSheetId="2">24</definedName>
    <definedName name="QBREPORTSUBCOLAXIS" localSheetId="5">0</definedName>
    <definedName name="QBREPORTSUBCOLAXIS" localSheetId="4">24</definedName>
    <definedName name="QBREPORTSUBCOLAXIS" localSheetId="1">0</definedName>
    <definedName name="QBREPORTTYPE" localSheetId="0">12</definedName>
    <definedName name="QBREPORTTYPE" localSheetId="3">5</definedName>
    <definedName name="QBREPORTTYPE" localSheetId="2">6</definedName>
    <definedName name="QBREPORTTYPE" localSheetId="5">0</definedName>
    <definedName name="QBREPORTTYPE" localSheetId="4">1</definedName>
    <definedName name="QBREPORTTYPE" localSheetId="1">238</definedName>
    <definedName name="QBROWHEADERS" localSheetId="0">2</definedName>
    <definedName name="QBROWHEADERS" localSheetId="3">6</definedName>
    <definedName name="QBROWHEADERS" localSheetId="2">6</definedName>
    <definedName name="QBROWHEADERS" localSheetId="5">7</definedName>
    <definedName name="QBROWHEADERS" localSheetId="4">7</definedName>
    <definedName name="QBROWHEADERS" localSheetId="1">5</definedName>
    <definedName name="QBSTARTDATE" localSheetId="0">20170401</definedName>
    <definedName name="QBSTARTDATE" localSheetId="3">20170401</definedName>
    <definedName name="QBSTARTDATE" localSheetId="2">20170401</definedName>
    <definedName name="QBSTARTDATE" localSheetId="5">20170401</definedName>
    <definedName name="QBSTARTDATE" localSheetId="4">20170401</definedName>
    <definedName name="QBSTARTDATE" localSheetId="1">20170401</definedName>
  </definedNames>
  <calcPr fullCalcOnLoad="1"/>
</workbook>
</file>

<file path=xl/sharedStrings.xml><?xml version="1.0" encoding="utf-8"?>
<sst xmlns="http://schemas.openxmlformats.org/spreadsheetml/2006/main" count="330" uniqueCount="173">
  <si>
    <t>Apr - Jun 17</t>
  </si>
  <si>
    <t>Ordinary Income/Expense</t>
  </si>
  <si>
    <t>Income</t>
  </si>
  <si>
    <t>Conference Income</t>
  </si>
  <si>
    <t>Attendees</t>
  </si>
  <si>
    <t>Miscellaneous Conference</t>
  </si>
  <si>
    <t>Sponsorships</t>
  </si>
  <si>
    <t>Total Conference Income</t>
  </si>
  <si>
    <t>Memberships</t>
  </si>
  <si>
    <t>Corporate</t>
  </si>
  <si>
    <t>Individual</t>
  </si>
  <si>
    <t>Total Memberships</t>
  </si>
  <si>
    <t>Programs Income</t>
  </si>
  <si>
    <t>Women in Agile Workshop</t>
  </si>
  <si>
    <t>Total Programs Income</t>
  </si>
  <si>
    <t>Total Income</t>
  </si>
  <si>
    <t>Gross Profit</t>
  </si>
  <si>
    <t>Expense</t>
  </si>
  <si>
    <t>Bank/Merchant Fees</t>
  </si>
  <si>
    <t>Corporate Members</t>
  </si>
  <si>
    <t>Individual Members</t>
  </si>
  <si>
    <t>Total Bank/Merchant Fees</t>
  </si>
  <si>
    <t>Board Expenses</t>
  </si>
  <si>
    <t>Board Meeting Expenses</t>
  </si>
  <si>
    <t>Marketing</t>
  </si>
  <si>
    <t>Meals &amp; Entertainment</t>
  </si>
  <si>
    <t>Teleconference calls</t>
  </si>
  <si>
    <t>Travel</t>
  </si>
  <si>
    <t>Website Development</t>
  </si>
  <si>
    <t>Total Board Expenses</t>
  </si>
  <si>
    <t>Business Development</t>
  </si>
  <si>
    <t>Meals and Entertainment</t>
  </si>
  <si>
    <t>Total Business Development</t>
  </si>
  <si>
    <t>Conference Expense</t>
  </si>
  <si>
    <t>Art/Design</t>
  </si>
  <si>
    <t>Committee Expenses</t>
  </si>
  <si>
    <t>Conference Banquet</t>
  </si>
  <si>
    <t>Conference Planner</t>
  </si>
  <si>
    <t>Conference Planning &amp; Material</t>
  </si>
  <si>
    <t>Decorating</t>
  </si>
  <si>
    <t>Emails</t>
  </si>
  <si>
    <t>Entertainment</t>
  </si>
  <si>
    <t>Facility &amp; Equipment</t>
  </si>
  <si>
    <t>Food &amp; Beverage</t>
  </si>
  <si>
    <t>Honoraria</t>
  </si>
  <si>
    <t>Lead Retrieval</t>
  </si>
  <si>
    <t>Legal</t>
  </si>
  <si>
    <t>Marketing/Promotion</t>
  </si>
  <si>
    <t>Registration</t>
  </si>
  <si>
    <t>Speaker Expenses</t>
  </si>
  <si>
    <t>Sponsor Expense</t>
  </si>
  <si>
    <t>Submission System</t>
  </si>
  <si>
    <t>SWAG</t>
  </si>
  <si>
    <t>Video</t>
  </si>
  <si>
    <t>Total Conference Expense</t>
  </si>
  <si>
    <t>Operational Expenses</t>
  </si>
  <si>
    <t>Bank Service Charges</t>
  </si>
  <si>
    <t>Conference Calls</t>
  </si>
  <si>
    <t>Contract Labor</t>
  </si>
  <si>
    <t>Initiative Support</t>
  </si>
  <si>
    <t>Contract Labor - Other</t>
  </si>
  <si>
    <t>Total Contract Labor</t>
  </si>
  <si>
    <t>Membership Communications</t>
  </si>
  <si>
    <t>Miscellaneous Office</t>
  </si>
  <si>
    <t>Postage and Delivery</t>
  </si>
  <si>
    <t>Professional Fees</t>
  </si>
  <si>
    <t>Facilitation</t>
  </si>
  <si>
    <t>Professional Fees - Other</t>
  </si>
  <si>
    <t>Total Professional Fees</t>
  </si>
  <si>
    <t>Software</t>
  </si>
  <si>
    <t>Web Hosting</t>
  </si>
  <si>
    <t>Webinars</t>
  </si>
  <si>
    <t>Website</t>
  </si>
  <si>
    <t>Product Owner</t>
  </si>
  <si>
    <t>Web Domains</t>
  </si>
  <si>
    <t>Website - Other</t>
  </si>
  <si>
    <t>Total Website</t>
  </si>
  <si>
    <t>Total Operational Expenses</t>
  </si>
  <si>
    <t>Payroll Expenses</t>
  </si>
  <si>
    <t>401k</t>
  </si>
  <si>
    <t>Disability Insurance</t>
  </si>
  <si>
    <t>Health Insurance</t>
  </si>
  <si>
    <t>Payroll Expenses - Other</t>
  </si>
  <si>
    <t>Total Payroll Expenses</t>
  </si>
  <si>
    <t>Programs</t>
  </si>
  <si>
    <t>Analysis &amp; Project Mgmt/Sponsor</t>
  </si>
  <si>
    <t>Brightline</t>
  </si>
  <si>
    <t>Community Groups</t>
  </si>
  <si>
    <t>Conference Sponsorship Program</t>
  </si>
  <si>
    <t>Experience Report</t>
  </si>
  <si>
    <t>PMI Practice Initiative</t>
  </si>
  <si>
    <t>Speaker Reimbursement Program</t>
  </si>
  <si>
    <t>Total Programs</t>
  </si>
  <si>
    <t>Total Expense</t>
  </si>
  <si>
    <t>Net Ordinary Income</t>
  </si>
  <si>
    <t>Other Income/Expense</t>
  </si>
  <si>
    <t>Other Income</t>
  </si>
  <si>
    <t>Interest Income</t>
  </si>
  <si>
    <t>User Groups Income</t>
  </si>
  <si>
    <t>NYC Scrum</t>
  </si>
  <si>
    <t>Total User Groups Income</t>
  </si>
  <si>
    <t>Total Other Income</t>
  </si>
  <si>
    <t>Other Expense</t>
  </si>
  <si>
    <t>User Groups</t>
  </si>
  <si>
    <t>Total User Groups</t>
  </si>
  <si>
    <t>Total Other Expense</t>
  </si>
  <si>
    <t>Net Other Income</t>
  </si>
  <si>
    <t>Net Income</t>
  </si>
  <si>
    <t>Apr - Jun 16</t>
  </si>
  <si>
    <t>$ Change</t>
  </si>
  <si>
    <t>% Change</t>
  </si>
  <si>
    <t>Bank/Merchant Fees - Other</t>
  </si>
  <si>
    <t>New Website Development</t>
  </si>
  <si>
    <t>Miscellaneous</t>
  </si>
  <si>
    <t>Online Schedule</t>
  </si>
  <si>
    <t>Signage</t>
  </si>
  <si>
    <t>Transportation</t>
  </si>
  <si>
    <t>Submission System Product Owner</t>
  </si>
  <si>
    <t>Legal Fees</t>
  </si>
  <si>
    <t>Staff Training</t>
  </si>
  <si>
    <t>Video Capturing &amp; Editing</t>
  </si>
  <si>
    <t>Benefits</t>
  </si>
  <si>
    <t>Agile Open</t>
  </si>
  <si>
    <t>Agile Virtual Events</t>
  </si>
  <si>
    <t>Technical Debt</t>
  </si>
  <si>
    <t>Jun 30, 17</t>
  </si>
  <si>
    <t>ASSETS</t>
  </si>
  <si>
    <t>Current Assets</t>
  </si>
  <si>
    <t>Checking/Savings</t>
  </si>
  <si>
    <t>BB&amp;T Checking</t>
  </si>
  <si>
    <t>Money Market</t>
  </si>
  <si>
    <t>Total Checking/Savings</t>
  </si>
  <si>
    <t>Other Current Assets</t>
  </si>
  <si>
    <t>Inventory Asset</t>
  </si>
  <si>
    <t>Undeposited Funds</t>
  </si>
  <si>
    <t>Total Other Current Assets</t>
  </si>
  <si>
    <t>Total Current Assets</t>
  </si>
  <si>
    <t>TOTAL ASSETS</t>
  </si>
  <si>
    <t>LIABILITIES &amp; EQUITY</t>
  </si>
  <si>
    <t>Liabilities</t>
  </si>
  <si>
    <t>Current Liabilities</t>
  </si>
  <si>
    <t>Credit Cards</t>
  </si>
  <si>
    <t>Business Visa</t>
  </si>
  <si>
    <t>Visa - Company Card</t>
  </si>
  <si>
    <t>Visa - Phil Brock</t>
  </si>
  <si>
    <t>Total Business Visa</t>
  </si>
  <si>
    <t>Total Credit Cards</t>
  </si>
  <si>
    <t>Other Current Liabilities</t>
  </si>
  <si>
    <t>ADP P/R Clearing</t>
  </si>
  <si>
    <t>Total Other Current Liabilities</t>
  </si>
  <si>
    <t>Total Current Liabilities</t>
  </si>
  <si>
    <t>Total Liabilities</t>
  </si>
  <si>
    <t>Equity</t>
  </si>
  <si>
    <t>Retained Earnings</t>
  </si>
  <si>
    <t>Total Equity</t>
  </si>
  <si>
    <t>TOTAL LIABILITIES &amp; EQUITY</t>
  </si>
  <si>
    <t>Jun 30, 16</t>
  </si>
  <si>
    <t>Visa - Anna Vickers</t>
  </si>
  <si>
    <t>OPERATING ACTIVITIES</t>
  </si>
  <si>
    <t>Adjustments to reconcile Net Income</t>
  </si>
  <si>
    <t>to net cash provided by operations:</t>
  </si>
  <si>
    <t>Accounts Receivable</t>
  </si>
  <si>
    <t>Business Visa:Visa - Company Card</t>
  </si>
  <si>
    <t>Net cash provided by Operating Activities</t>
  </si>
  <si>
    <t>Net cash increase for period</t>
  </si>
  <si>
    <t>Cash at beginning of period</t>
  </si>
  <si>
    <t>Cash at end of period</t>
  </si>
  <si>
    <t>Current</t>
  </si>
  <si>
    <t>1 - 30</t>
  </si>
  <si>
    <t>31 - 60</t>
  </si>
  <si>
    <t>61 - 90</t>
  </si>
  <si>
    <t>&gt; 90</t>
  </si>
  <si>
    <t>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</si>
</sst>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</numFmts>
  <fonts count="3">
    <font>
      <sz val="10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2" fillId="0" borderId="1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0" fillId="0" borderId="4" xfId="0" applyNumberFormat="1" applyBorder="1" applyAlignment="1">
      <alignment horizontal="centerContinuous"/>
    </xf>
    <xf numFmtId="49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5" fontId="2" fillId="0" borderId="1" xfId="0" applyNumberFormat="1" applyFont="1" applyBorder="1" applyAlignment="1">
      <alignment/>
    </xf>
    <xf numFmtId="165" fontId="2" fillId="0" borderId="2" xfId="0" applyNumberFormat="1" applyFont="1" applyBorder="1" applyAlignment="1">
      <alignment/>
    </xf>
    <xf numFmtId="165" fontId="1" fillId="0" borderId="3" xfId="0" applyNumberFormat="1" applyFont="1" applyBorder="1" applyAlignment="1">
      <alignment/>
    </xf>
    <xf numFmtId="49" fontId="1" fillId="0" borderId="5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1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714375</xdr:colOff>
      <xdr:row>1</xdr:row>
      <xdr:rowOff>57150</xdr:rowOff>
    </xdr:to>
    <xdr:pic>
      <xdr:nvPicPr>
        <xdr:cNvPr id="1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714375</xdr:colOff>
      <xdr:row>1</xdr:row>
      <xdr:rowOff>57150</xdr:rowOff>
    </xdr:to>
    <xdr:pic>
      <xdr:nvPicPr>
        <xdr:cNvPr id="2" name="HEAD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57150</xdr:rowOff>
    </xdr:to>
    <xdr:pic>
      <xdr:nvPicPr>
        <xdr:cNvPr id="1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57150</xdr:rowOff>
    </xdr:to>
    <xdr:pic>
      <xdr:nvPicPr>
        <xdr:cNvPr id="2" name="HEADE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57150</xdr:rowOff>
    </xdr:to>
    <xdr:pic>
      <xdr:nvPicPr>
        <xdr:cNvPr id="1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57150</xdr:rowOff>
    </xdr:to>
    <xdr:pic>
      <xdr:nvPicPr>
        <xdr:cNvPr id="2" name="HEADE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57150</xdr:rowOff>
    </xdr:to>
    <xdr:pic>
      <xdr:nvPicPr>
        <xdr:cNvPr id="1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57150</xdr:rowOff>
    </xdr:to>
    <xdr:pic>
      <xdr:nvPicPr>
        <xdr:cNvPr id="2" name="HEADE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57150</xdr:rowOff>
    </xdr:to>
    <xdr:pic>
      <xdr:nvPicPr>
        <xdr:cNvPr id="1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57150</xdr:rowOff>
    </xdr:to>
    <xdr:pic>
      <xdr:nvPicPr>
        <xdr:cNvPr id="2" name="HEADE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57150</xdr:rowOff>
    </xdr:to>
    <xdr:pic>
      <xdr:nvPicPr>
        <xdr:cNvPr id="1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57150</xdr:rowOff>
    </xdr:to>
    <xdr:pic>
      <xdr:nvPicPr>
        <xdr:cNvPr id="2" name="HEADE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M14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E24" sqref="E24"/>
    </sheetView>
  </sheetViews>
  <sheetFormatPr defaultColWidth="9.140625" defaultRowHeight="12.75"/>
  <cols>
    <col min="1" max="1" width="3.00390625" style="10" customWidth="1"/>
    <col min="2" max="2" width="20.140625" style="10" customWidth="1"/>
    <col min="3" max="3" width="7.8515625" style="11" bestFit="1" customWidth="1"/>
    <col min="4" max="4" width="2.28125" style="11" customWidth="1"/>
    <col min="5" max="5" width="7.8515625" style="11" bestFit="1" customWidth="1"/>
    <col min="6" max="6" width="2.28125" style="11" customWidth="1"/>
    <col min="7" max="7" width="5.8515625" style="11" bestFit="1" customWidth="1"/>
    <col min="8" max="8" width="2.28125" style="11" customWidth="1"/>
    <col min="9" max="9" width="5.8515625" style="11" bestFit="1" customWidth="1"/>
    <col min="10" max="10" width="2.28125" style="11" customWidth="1"/>
    <col min="11" max="11" width="5.7109375" style="11" bestFit="1" customWidth="1"/>
    <col min="12" max="12" width="2.28125" style="11" customWidth="1"/>
    <col min="13" max="13" width="8.7109375" style="11" bestFit="1" customWidth="1"/>
  </cols>
  <sheetData>
    <row r="1" spans="1:13" s="9" customFormat="1" ht="13.5" thickBot="1">
      <c r="A1" s="7"/>
      <c r="B1" s="7"/>
      <c r="C1" s="8" t="s">
        <v>167</v>
      </c>
      <c r="D1" s="19"/>
      <c r="E1" s="8" t="s">
        <v>168</v>
      </c>
      <c r="F1" s="19"/>
      <c r="G1" s="8" t="s">
        <v>169</v>
      </c>
      <c r="H1" s="19"/>
      <c r="I1" s="8" t="s">
        <v>170</v>
      </c>
      <c r="J1" s="19"/>
      <c r="K1" s="8" t="s">
        <v>171</v>
      </c>
      <c r="L1" s="19"/>
      <c r="M1" s="8" t="s">
        <v>172</v>
      </c>
    </row>
    <row r="2" spans="1:13" ht="13.5" thickTop="1">
      <c r="A2" s="1"/>
      <c r="B2" s="1"/>
      <c r="C2" s="2">
        <v>0</v>
      </c>
      <c r="D2" s="13"/>
      <c r="E2" s="2">
        <v>12000</v>
      </c>
      <c r="F2" s="13"/>
      <c r="G2" s="2">
        <v>0</v>
      </c>
      <c r="H2" s="13"/>
      <c r="I2" s="2">
        <v>0</v>
      </c>
      <c r="J2" s="13"/>
      <c r="K2" s="2">
        <v>0</v>
      </c>
      <c r="L2" s="13"/>
      <c r="M2" s="2">
        <f>ROUND(SUM(C2:K2),5)</f>
        <v>12000</v>
      </c>
    </row>
    <row r="3" spans="1:13" ht="12.75">
      <c r="A3" s="1"/>
      <c r="B3" s="1"/>
      <c r="C3" s="2">
        <v>0</v>
      </c>
      <c r="D3" s="13"/>
      <c r="E3" s="2">
        <v>3500</v>
      </c>
      <c r="F3" s="13"/>
      <c r="G3" s="2">
        <v>0</v>
      </c>
      <c r="H3" s="13"/>
      <c r="I3" s="2">
        <v>0</v>
      </c>
      <c r="J3" s="13"/>
      <c r="K3" s="2">
        <v>0</v>
      </c>
      <c r="L3" s="13"/>
      <c r="M3" s="2">
        <f>ROUND(SUM(C3:K3),5)</f>
        <v>3500</v>
      </c>
    </row>
    <row r="4" spans="1:13" ht="12.75">
      <c r="A4" s="1"/>
      <c r="B4" s="1"/>
      <c r="C4" s="2">
        <v>0</v>
      </c>
      <c r="D4" s="13"/>
      <c r="E4" s="2">
        <v>17000</v>
      </c>
      <c r="F4" s="13"/>
      <c r="G4" s="2">
        <v>0</v>
      </c>
      <c r="H4" s="13"/>
      <c r="I4" s="2">
        <v>0</v>
      </c>
      <c r="J4" s="13"/>
      <c r="K4" s="2">
        <v>0</v>
      </c>
      <c r="L4" s="13"/>
      <c r="M4" s="2">
        <f>ROUND(SUM(C4:K4),5)</f>
        <v>17000</v>
      </c>
    </row>
    <row r="5" spans="1:13" ht="12.75">
      <c r="A5" s="1"/>
      <c r="B5" s="1"/>
      <c r="C5" s="2">
        <v>1999</v>
      </c>
      <c r="D5" s="13"/>
      <c r="E5" s="2">
        <v>0</v>
      </c>
      <c r="F5" s="13"/>
      <c r="G5" s="2">
        <v>0</v>
      </c>
      <c r="H5" s="13"/>
      <c r="I5" s="2">
        <v>0</v>
      </c>
      <c r="J5" s="13"/>
      <c r="K5" s="2">
        <v>0</v>
      </c>
      <c r="L5" s="13"/>
      <c r="M5" s="2">
        <f>ROUND(SUM(C5:K5),5)</f>
        <v>1999</v>
      </c>
    </row>
    <row r="6" spans="1:13" ht="12.75">
      <c r="A6" s="1"/>
      <c r="B6" s="1"/>
      <c r="C6" s="2">
        <v>0</v>
      </c>
      <c r="D6" s="13"/>
      <c r="E6" s="2">
        <v>17000</v>
      </c>
      <c r="F6" s="13"/>
      <c r="G6" s="2">
        <v>0</v>
      </c>
      <c r="H6" s="13"/>
      <c r="I6" s="2">
        <v>0</v>
      </c>
      <c r="J6" s="13"/>
      <c r="K6" s="2">
        <v>0</v>
      </c>
      <c r="L6" s="13"/>
      <c r="M6" s="2">
        <f>ROUND(SUM(C6:K6),5)</f>
        <v>17000</v>
      </c>
    </row>
    <row r="7" spans="1:13" ht="12.75">
      <c r="A7" s="1"/>
      <c r="B7" s="1"/>
      <c r="C7" s="2">
        <v>0</v>
      </c>
      <c r="D7" s="13"/>
      <c r="E7" s="2">
        <v>8500</v>
      </c>
      <c r="F7" s="13"/>
      <c r="G7" s="2">
        <v>0</v>
      </c>
      <c r="H7" s="13"/>
      <c r="I7" s="2">
        <v>0</v>
      </c>
      <c r="J7" s="13"/>
      <c r="K7" s="2">
        <v>0</v>
      </c>
      <c r="L7" s="13"/>
      <c r="M7" s="2">
        <f>ROUND(SUM(C7:K7),5)</f>
        <v>8500</v>
      </c>
    </row>
    <row r="8" spans="1:13" ht="12.75">
      <c r="A8" s="1"/>
      <c r="B8" s="1"/>
      <c r="C8" s="2">
        <v>17000</v>
      </c>
      <c r="D8" s="13"/>
      <c r="E8" s="2">
        <v>0</v>
      </c>
      <c r="F8" s="13"/>
      <c r="G8" s="2">
        <v>0</v>
      </c>
      <c r="H8" s="13"/>
      <c r="I8" s="2">
        <v>0</v>
      </c>
      <c r="J8" s="13"/>
      <c r="K8" s="2">
        <v>0</v>
      </c>
      <c r="L8" s="13"/>
      <c r="M8" s="2">
        <f>ROUND(SUM(C8:K8),5)</f>
        <v>17000</v>
      </c>
    </row>
    <row r="9" spans="1:13" ht="12.75">
      <c r="A9" s="1"/>
      <c r="B9" s="1"/>
      <c r="C9" s="2">
        <v>0</v>
      </c>
      <c r="D9" s="13"/>
      <c r="E9" s="2">
        <v>5500</v>
      </c>
      <c r="F9" s="13"/>
      <c r="G9" s="2">
        <v>0</v>
      </c>
      <c r="H9" s="13"/>
      <c r="I9" s="2">
        <v>0</v>
      </c>
      <c r="J9" s="13"/>
      <c r="K9" s="2">
        <v>0</v>
      </c>
      <c r="L9" s="13"/>
      <c r="M9" s="2">
        <f>ROUND(SUM(C9:K9),5)</f>
        <v>5500</v>
      </c>
    </row>
    <row r="10" spans="1:13" ht="12.75">
      <c r="A10" s="1"/>
      <c r="B10" s="1"/>
      <c r="C10" s="2">
        <v>0</v>
      </c>
      <c r="D10" s="13"/>
      <c r="E10" s="2">
        <v>0</v>
      </c>
      <c r="F10" s="13"/>
      <c r="G10" s="2">
        <v>0</v>
      </c>
      <c r="H10" s="13"/>
      <c r="I10" s="2">
        <v>0</v>
      </c>
      <c r="J10" s="13"/>
      <c r="K10" s="2">
        <v>150</v>
      </c>
      <c r="L10" s="13"/>
      <c r="M10" s="2">
        <f>ROUND(SUM(C10:K10),5)</f>
        <v>150</v>
      </c>
    </row>
    <row r="11" spans="1:13" ht="12.75">
      <c r="A11" s="1"/>
      <c r="B11" s="1"/>
      <c r="C11" s="2">
        <v>0</v>
      </c>
      <c r="D11" s="13"/>
      <c r="E11" s="2">
        <v>12000</v>
      </c>
      <c r="F11" s="13"/>
      <c r="G11" s="2">
        <v>0</v>
      </c>
      <c r="H11" s="13"/>
      <c r="I11" s="2">
        <v>0</v>
      </c>
      <c r="J11" s="13"/>
      <c r="K11" s="2">
        <v>0</v>
      </c>
      <c r="L11" s="13"/>
      <c r="M11" s="2">
        <f>ROUND(SUM(C11:K11),5)</f>
        <v>12000</v>
      </c>
    </row>
    <row r="12" spans="1:13" ht="12.75">
      <c r="A12" s="1"/>
      <c r="B12" s="1"/>
      <c r="C12" s="2">
        <v>12500</v>
      </c>
      <c r="D12" s="13"/>
      <c r="E12" s="2">
        <v>0</v>
      </c>
      <c r="F12" s="13"/>
      <c r="G12" s="2">
        <v>0</v>
      </c>
      <c r="H12" s="13"/>
      <c r="I12" s="2">
        <v>0</v>
      </c>
      <c r="J12" s="13"/>
      <c r="K12" s="2">
        <v>0</v>
      </c>
      <c r="L12" s="13"/>
      <c r="M12" s="2">
        <f>ROUND(SUM(C12:K12),5)</f>
        <v>12500</v>
      </c>
    </row>
    <row r="13" spans="1:13" ht="13.5" thickBot="1">
      <c r="A13" s="1"/>
      <c r="B13" s="1"/>
      <c r="C13" s="3">
        <v>0</v>
      </c>
      <c r="D13" s="13"/>
      <c r="E13" s="3">
        <v>0</v>
      </c>
      <c r="F13" s="13"/>
      <c r="G13" s="3">
        <v>0</v>
      </c>
      <c r="H13" s="13"/>
      <c r="I13" s="3">
        <v>0</v>
      </c>
      <c r="J13" s="13"/>
      <c r="K13" s="3">
        <v>250</v>
      </c>
      <c r="L13" s="13"/>
      <c r="M13" s="3">
        <f>ROUND(SUM(C13:K13),5)</f>
        <v>250</v>
      </c>
    </row>
    <row r="14" spans="1:13" s="6" customFormat="1" ht="12" thickBot="1">
      <c r="A14" s="1" t="s">
        <v>172</v>
      </c>
      <c r="B14" s="1"/>
      <c r="C14" s="5">
        <f>ROUND(SUM(C2:C13),5)</f>
        <v>31499</v>
      </c>
      <c r="D14" s="1"/>
      <c r="E14" s="5">
        <f>ROUND(SUM(E2:E13),5)</f>
        <v>75500</v>
      </c>
      <c r="F14" s="1"/>
      <c r="G14" s="5">
        <f>ROUND(SUM(G2:G13),5)</f>
        <v>0</v>
      </c>
      <c r="H14" s="1"/>
      <c r="I14" s="5">
        <f>ROUND(SUM(I2:I13),5)</f>
        <v>0</v>
      </c>
      <c r="J14" s="1"/>
      <c r="K14" s="5">
        <f>ROUND(SUM(K2:K13),5)</f>
        <v>400</v>
      </c>
      <c r="L14" s="1"/>
      <c r="M14" s="5">
        <f>ROUND(SUM(C14:K14),5)</f>
        <v>107399</v>
      </c>
    </row>
    <row r="15" ht="13.5" thickTop="1"/>
  </sheetData>
  <printOptions/>
  <pageMargins left="0.75" right="0.75" top="1" bottom="1" header="0.1" footer="0.5"/>
  <pageSetup horizontalDpi="600" verticalDpi="600" orientation="portrait" r:id="rId2"/>
  <headerFooter alignWithMargins="0">
    <oddHeader>&amp;L&amp;"Arial,Bold"&amp;8 10:41 AM
&amp;"Arial,Bold"&amp;8 08/02/17
&amp;"Arial,Bold"&amp;8 &amp;C&amp;"Arial,Bold"&amp;12 AgileAlliance
&amp;"Arial,Bold"&amp;14 A/R Aging Summary
&amp;"Arial,Bold"&amp;10 As of June 30, 2017</oddHeader>
    <oddFooter>&amp;R&amp;"Arial,Bold"&amp;8 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F11"/>
  <sheetViews>
    <sheetView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I47" sqref="I47"/>
    </sheetView>
  </sheetViews>
  <sheetFormatPr defaultColWidth="9.140625" defaultRowHeight="12.75"/>
  <cols>
    <col min="1" max="4" width="3.00390625" style="10" customWidth="1"/>
    <col min="5" max="5" width="29.8515625" style="10" customWidth="1"/>
    <col min="6" max="6" width="10.28125" style="11" bestFit="1" customWidth="1"/>
  </cols>
  <sheetData>
    <row r="1" spans="1:6" s="9" customFormat="1" ht="13.5" thickBot="1">
      <c r="A1" s="7"/>
      <c r="B1" s="7"/>
      <c r="C1" s="7"/>
      <c r="D1" s="7"/>
      <c r="E1" s="7"/>
      <c r="F1" s="8" t="s">
        <v>0</v>
      </c>
    </row>
    <row r="2" spans="1:6" ht="13.5" thickTop="1">
      <c r="A2" s="1"/>
      <c r="B2" s="1"/>
      <c r="C2" s="1" t="s">
        <v>158</v>
      </c>
      <c r="D2" s="1"/>
      <c r="E2" s="1"/>
      <c r="F2" s="2"/>
    </row>
    <row r="3" spans="1:6" ht="12.75">
      <c r="A3" s="1"/>
      <c r="B3" s="1"/>
      <c r="C3" s="1"/>
      <c r="D3" s="1" t="s">
        <v>107</v>
      </c>
      <c r="E3" s="1"/>
      <c r="F3" s="2">
        <v>758105.25</v>
      </c>
    </row>
    <row r="4" spans="1:6" ht="12.75">
      <c r="A4" s="1"/>
      <c r="B4" s="1"/>
      <c r="C4" s="1"/>
      <c r="D4" s="1" t="s">
        <v>159</v>
      </c>
      <c r="E4" s="1"/>
      <c r="F4" s="2"/>
    </row>
    <row r="5" spans="1:6" ht="12.75">
      <c r="A5" s="1"/>
      <c r="B5" s="1"/>
      <c r="C5" s="1"/>
      <c r="D5" s="1" t="s">
        <v>160</v>
      </c>
      <c r="E5" s="1"/>
      <c r="F5" s="2"/>
    </row>
    <row r="6" spans="1:6" ht="12.75">
      <c r="A6" s="1"/>
      <c r="B6" s="1"/>
      <c r="C6" s="1"/>
      <c r="D6" s="1"/>
      <c r="E6" s="1" t="s">
        <v>161</v>
      </c>
      <c r="F6" s="2">
        <v>134043</v>
      </c>
    </row>
    <row r="7" spans="1:6" ht="13.5" thickBot="1">
      <c r="A7" s="1"/>
      <c r="B7" s="1"/>
      <c r="C7" s="1"/>
      <c r="D7" s="1"/>
      <c r="E7" s="1" t="s">
        <v>162</v>
      </c>
      <c r="F7" s="3">
        <v>3257.67</v>
      </c>
    </row>
    <row r="8" spans="1:6" ht="13.5" thickBot="1">
      <c r="A8" s="1"/>
      <c r="B8" s="1"/>
      <c r="C8" s="1" t="s">
        <v>163</v>
      </c>
      <c r="D8" s="1"/>
      <c r="E8" s="1"/>
      <c r="F8" s="4">
        <f>ROUND(SUM(F2:F3)+SUM(F6:F7),5)</f>
        <v>895405.92</v>
      </c>
    </row>
    <row r="9" spans="1:6" ht="12.75">
      <c r="A9" s="1"/>
      <c r="B9" s="1" t="s">
        <v>164</v>
      </c>
      <c r="C9" s="1"/>
      <c r="D9" s="1"/>
      <c r="E9" s="1"/>
      <c r="F9" s="2">
        <f>F8</f>
        <v>895405.92</v>
      </c>
    </row>
    <row r="10" spans="1:6" ht="13.5" thickBot="1">
      <c r="A10" s="1"/>
      <c r="B10" s="1" t="s">
        <v>165</v>
      </c>
      <c r="C10" s="1"/>
      <c r="D10" s="1"/>
      <c r="E10" s="1"/>
      <c r="F10" s="3">
        <v>4733189.83</v>
      </c>
    </row>
    <row r="11" spans="1:6" s="6" customFormat="1" ht="12" thickBot="1">
      <c r="A11" s="1" t="s">
        <v>166</v>
      </c>
      <c r="B11" s="1"/>
      <c r="C11" s="1"/>
      <c r="D11" s="1"/>
      <c r="E11" s="1"/>
      <c r="F11" s="5">
        <f>ROUND(SUM(F9:F10),5)</f>
        <v>5628595.75</v>
      </c>
    </row>
    <row r="12" ht="13.5" thickTop="1"/>
  </sheetData>
  <printOptions/>
  <pageMargins left="0.75" right="0.75" top="1" bottom="1" header="0.1" footer="0.5"/>
  <pageSetup horizontalDpi="600" verticalDpi="600" orientation="portrait" r:id="rId2"/>
  <headerFooter alignWithMargins="0">
    <oddHeader>&amp;L&amp;"Arial,Bold"&amp;8 10:39 AM
&amp;"Arial,Bold"&amp;8 08/02/17
&amp;"Arial,Bold"&amp;8 &amp;C&amp;"Arial,Bold"&amp;12 AgileAlliance
&amp;"Arial,Bold"&amp;14 Statement of Cash Flows
&amp;"Arial,Bold"&amp;10 April through June 2017</oddHeader>
    <oddFooter>&amp;R&amp;"Arial,Bold"&amp;8 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M34"/>
  <sheetViews>
    <sheetView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L49" sqref="L49"/>
    </sheetView>
  </sheetViews>
  <sheetFormatPr defaultColWidth="9.140625" defaultRowHeight="12.75"/>
  <cols>
    <col min="1" max="5" width="3.00390625" style="10" customWidth="1"/>
    <col min="6" max="6" width="20.28125" style="10" customWidth="1"/>
    <col min="7" max="7" width="10.00390625" style="11" bestFit="1" customWidth="1"/>
    <col min="8" max="8" width="2.28125" style="11" customWidth="1"/>
    <col min="9" max="9" width="10.00390625" style="11" bestFit="1" customWidth="1"/>
    <col min="10" max="10" width="2.28125" style="11" customWidth="1"/>
    <col min="11" max="11" width="9.28125" style="11" bestFit="1" customWidth="1"/>
    <col min="12" max="12" width="2.28125" style="11" customWidth="1"/>
    <col min="13" max="13" width="8.7109375" style="11" bestFit="1" customWidth="1"/>
  </cols>
  <sheetData>
    <row r="1" spans="1:13" ht="13.5" thickBot="1">
      <c r="A1" s="1"/>
      <c r="B1" s="1"/>
      <c r="C1" s="1"/>
      <c r="D1" s="1"/>
      <c r="E1" s="1"/>
      <c r="F1" s="1"/>
      <c r="G1" s="12"/>
      <c r="H1" s="12"/>
      <c r="I1" s="12"/>
      <c r="J1" s="12"/>
      <c r="K1" s="12"/>
      <c r="L1" s="12"/>
      <c r="M1" s="12"/>
    </row>
    <row r="2" spans="1:13" s="9" customFormat="1" ht="14.25" thickBot="1" thickTop="1">
      <c r="A2" s="7"/>
      <c r="B2" s="7"/>
      <c r="C2" s="7"/>
      <c r="D2" s="7"/>
      <c r="E2" s="7"/>
      <c r="F2" s="7"/>
      <c r="G2" s="18" t="s">
        <v>125</v>
      </c>
      <c r="H2" s="19"/>
      <c r="I2" s="18" t="s">
        <v>156</v>
      </c>
      <c r="J2" s="19"/>
      <c r="K2" s="18" t="s">
        <v>109</v>
      </c>
      <c r="L2" s="19"/>
      <c r="M2" s="18" t="s">
        <v>110</v>
      </c>
    </row>
    <row r="3" spans="1:13" ht="13.5" thickTop="1">
      <c r="A3" s="1" t="s">
        <v>126</v>
      </c>
      <c r="B3" s="1"/>
      <c r="C3" s="1"/>
      <c r="D3" s="1"/>
      <c r="E3" s="1"/>
      <c r="F3" s="1"/>
      <c r="G3" s="2"/>
      <c r="H3" s="13"/>
      <c r="I3" s="2"/>
      <c r="J3" s="13"/>
      <c r="K3" s="2"/>
      <c r="L3" s="13"/>
      <c r="M3" s="14"/>
    </row>
    <row r="4" spans="1:13" ht="12.75">
      <c r="A4" s="1"/>
      <c r="B4" s="1" t="s">
        <v>127</v>
      </c>
      <c r="C4" s="1"/>
      <c r="D4" s="1"/>
      <c r="E4" s="1"/>
      <c r="F4" s="1"/>
      <c r="G4" s="2"/>
      <c r="H4" s="13"/>
      <c r="I4" s="2"/>
      <c r="J4" s="13"/>
      <c r="K4" s="2"/>
      <c r="L4" s="13"/>
      <c r="M4" s="14"/>
    </row>
    <row r="5" spans="1:13" ht="12.75">
      <c r="A5" s="1"/>
      <c r="B5" s="1"/>
      <c r="C5" s="1" t="s">
        <v>128</v>
      </c>
      <c r="D5" s="1"/>
      <c r="E5" s="1"/>
      <c r="F5" s="1"/>
      <c r="G5" s="2"/>
      <c r="H5" s="13"/>
      <c r="I5" s="2"/>
      <c r="J5" s="13"/>
      <c r="K5" s="2"/>
      <c r="L5" s="13"/>
      <c r="M5" s="14"/>
    </row>
    <row r="6" spans="1:13" ht="12.75">
      <c r="A6" s="1"/>
      <c r="B6" s="1"/>
      <c r="C6" s="1"/>
      <c r="D6" s="1" t="s">
        <v>129</v>
      </c>
      <c r="E6" s="1"/>
      <c r="F6" s="1"/>
      <c r="G6" s="2">
        <v>-385145.42</v>
      </c>
      <c r="H6" s="13"/>
      <c r="I6" s="2">
        <v>128431.52</v>
      </c>
      <c r="J6" s="13"/>
      <c r="K6" s="2">
        <f>ROUND((G6-I6),5)</f>
        <v>-513576.94</v>
      </c>
      <c r="L6" s="13"/>
      <c r="M6" s="14">
        <f>ROUND(IF(G6=0,IF(I6=0,0,SIGN(-I6)),IF(I6=0,SIGN(G6),(G6-I6)/ABS(I6))),5)</f>
        <v>-3.99884</v>
      </c>
    </row>
    <row r="7" spans="1:13" ht="13.5" thickBot="1">
      <c r="A7" s="1"/>
      <c r="B7" s="1"/>
      <c r="C7" s="1"/>
      <c r="D7" s="1" t="s">
        <v>130</v>
      </c>
      <c r="E7" s="1"/>
      <c r="F7" s="1"/>
      <c r="G7" s="3">
        <v>5959472.61</v>
      </c>
      <c r="H7" s="13"/>
      <c r="I7" s="3">
        <v>5294260.44</v>
      </c>
      <c r="J7" s="13"/>
      <c r="K7" s="3">
        <f>ROUND((G7-I7),5)</f>
        <v>665212.17</v>
      </c>
      <c r="L7" s="13"/>
      <c r="M7" s="15">
        <f>ROUND(IF(G7=0,IF(I7=0,0,SIGN(-I7)),IF(I7=0,SIGN(G7),(G7-I7)/ABS(I7))),5)</f>
        <v>0.12565</v>
      </c>
    </row>
    <row r="8" spans="1:13" ht="12.75">
      <c r="A8" s="1"/>
      <c r="B8" s="1"/>
      <c r="C8" s="1" t="s">
        <v>131</v>
      </c>
      <c r="D8" s="1"/>
      <c r="E8" s="1"/>
      <c r="F8" s="1"/>
      <c r="G8" s="2">
        <f>ROUND(SUM(G5:G7),5)</f>
        <v>5574327.19</v>
      </c>
      <c r="H8" s="13"/>
      <c r="I8" s="2">
        <f>ROUND(SUM(I5:I7),5)</f>
        <v>5422691.96</v>
      </c>
      <c r="J8" s="13"/>
      <c r="K8" s="2">
        <f>ROUND((G8-I8),5)</f>
        <v>151635.23</v>
      </c>
      <c r="L8" s="13"/>
      <c r="M8" s="14">
        <f>ROUND(IF(G8=0,IF(I8=0,0,SIGN(-I8)),IF(I8=0,SIGN(G8),(G8-I8)/ABS(I8))),5)</f>
        <v>0.02796</v>
      </c>
    </row>
    <row r="9" spans="1:13" ht="12.75">
      <c r="A9" s="1"/>
      <c r="B9" s="1"/>
      <c r="C9" s="1" t="s">
        <v>132</v>
      </c>
      <c r="D9" s="1"/>
      <c r="E9" s="1"/>
      <c r="F9" s="1"/>
      <c r="G9" s="2"/>
      <c r="H9" s="13"/>
      <c r="I9" s="2"/>
      <c r="J9" s="13"/>
      <c r="K9" s="2"/>
      <c r="L9" s="13"/>
      <c r="M9" s="14"/>
    </row>
    <row r="10" spans="1:13" ht="12.75">
      <c r="A10" s="1"/>
      <c r="B10" s="1"/>
      <c r="C10" s="1"/>
      <c r="D10" s="1" t="s">
        <v>133</v>
      </c>
      <c r="E10" s="1"/>
      <c r="F10" s="1"/>
      <c r="G10" s="2">
        <v>3099</v>
      </c>
      <c r="H10" s="13"/>
      <c r="I10" s="2">
        <v>3099</v>
      </c>
      <c r="J10" s="13"/>
      <c r="K10" s="2">
        <f>ROUND((G10-I10),5)</f>
        <v>0</v>
      </c>
      <c r="L10" s="13"/>
      <c r="M10" s="14">
        <f>ROUND(IF(G10=0,IF(I10=0,0,SIGN(-I10)),IF(I10=0,SIGN(G10),(G10-I10)/ABS(I10))),5)</f>
        <v>0</v>
      </c>
    </row>
    <row r="11" spans="1:13" ht="13.5" thickBot="1">
      <c r="A11" s="1"/>
      <c r="B11" s="1"/>
      <c r="C11" s="1"/>
      <c r="D11" s="1" t="s">
        <v>134</v>
      </c>
      <c r="E11" s="1"/>
      <c r="F11" s="1"/>
      <c r="G11" s="3">
        <v>50490</v>
      </c>
      <c r="H11" s="13"/>
      <c r="I11" s="3">
        <v>6000</v>
      </c>
      <c r="J11" s="13"/>
      <c r="K11" s="3">
        <f>ROUND((G11-I11),5)</f>
        <v>44490</v>
      </c>
      <c r="L11" s="13"/>
      <c r="M11" s="15">
        <f>ROUND(IF(G11=0,IF(I11=0,0,SIGN(-I11)),IF(I11=0,SIGN(G11),(G11-I11)/ABS(I11))),5)</f>
        <v>7.415</v>
      </c>
    </row>
    <row r="12" spans="1:13" ht="13.5" thickBot="1">
      <c r="A12" s="1"/>
      <c r="B12" s="1"/>
      <c r="C12" s="1" t="s">
        <v>135</v>
      </c>
      <c r="D12" s="1"/>
      <c r="E12" s="1"/>
      <c r="F12" s="1"/>
      <c r="G12" s="4">
        <f>ROUND(SUM(G9:G11),5)</f>
        <v>53589</v>
      </c>
      <c r="H12" s="13"/>
      <c r="I12" s="4">
        <f>ROUND(SUM(I9:I11),5)</f>
        <v>9099</v>
      </c>
      <c r="J12" s="13"/>
      <c r="K12" s="4">
        <f>ROUND((G12-I12),5)</f>
        <v>44490</v>
      </c>
      <c r="L12" s="13"/>
      <c r="M12" s="16">
        <f>ROUND(IF(G12=0,IF(I12=0,0,SIGN(-I12)),IF(I12=0,SIGN(G12),(G12-I12)/ABS(I12))),5)</f>
        <v>4.88955</v>
      </c>
    </row>
    <row r="13" spans="1:13" ht="13.5" thickBot="1">
      <c r="A13" s="1"/>
      <c r="B13" s="1" t="s">
        <v>136</v>
      </c>
      <c r="C13" s="1"/>
      <c r="D13" s="1"/>
      <c r="E13" s="1"/>
      <c r="F13" s="1"/>
      <c r="G13" s="4">
        <f>ROUND(G4+G8+G12,5)</f>
        <v>5627916.19</v>
      </c>
      <c r="H13" s="13"/>
      <c r="I13" s="4">
        <f>ROUND(I4+I8+I12,5)</f>
        <v>5431790.96</v>
      </c>
      <c r="J13" s="13"/>
      <c r="K13" s="4">
        <f>ROUND((G13-I13),5)</f>
        <v>196125.23</v>
      </c>
      <c r="L13" s="13"/>
      <c r="M13" s="16">
        <f>ROUND(IF(G13=0,IF(I13=0,0,SIGN(-I13)),IF(I13=0,SIGN(G13),(G13-I13)/ABS(I13))),5)</f>
        <v>0.03611</v>
      </c>
    </row>
    <row r="14" spans="1:13" s="6" customFormat="1" ht="12" thickBot="1">
      <c r="A14" s="1" t="s">
        <v>137</v>
      </c>
      <c r="B14" s="1"/>
      <c r="C14" s="1"/>
      <c r="D14" s="1"/>
      <c r="E14" s="1"/>
      <c r="F14" s="1"/>
      <c r="G14" s="5">
        <f>ROUND(G3+G13,5)</f>
        <v>5627916.19</v>
      </c>
      <c r="H14" s="1"/>
      <c r="I14" s="5">
        <f>ROUND(I3+I13,5)</f>
        <v>5431790.96</v>
      </c>
      <c r="J14" s="1"/>
      <c r="K14" s="5">
        <f>ROUND((G14-I14),5)</f>
        <v>196125.23</v>
      </c>
      <c r="L14" s="1"/>
      <c r="M14" s="17">
        <f>ROUND(IF(G14=0,IF(I14=0,0,SIGN(-I14)),IF(I14=0,SIGN(G14),(G14-I14)/ABS(I14))),5)</f>
        <v>0.03611</v>
      </c>
    </row>
    <row r="15" spans="1:13" ht="13.5" thickTop="1">
      <c r="A15" s="1" t="s">
        <v>138</v>
      </c>
      <c r="B15" s="1"/>
      <c r="C15" s="1"/>
      <c r="D15" s="1"/>
      <c r="E15" s="1"/>
      <c r="F15" s="1"/>
      <c r="G15" s="2"/>
      <c r="H15" s="13"/>
      <c r="I15" s="2"/>
      <c r="J15" s="13"/>
      <c r="K15" s="2"/>
      <c r="L15" s="13"/>
      <c r="M15" s="14"/>
    </row>
    <row r="16" spans="1:13" ht="12.75">
      <c r="A16" s="1"/>
      <c r="B16" s="1" t="s">
        <v>139</v>
      </c>
      <c r="C16" s="1"/>
      <c r="D16" s="1"/>
      <c r="E16" s="1"/>
      <c r="F16" s="1"/>
      <c r="G16" s="2"/>
      <c r="H16" s="13"/>
      <c r="I16" s="2"/>
      <c r="J16" s="13"/>
      <c r="K16" s="2"/>
      <c r="L16" s="13"/>
      <c r="M16" s="14"/>
    </row>
    <row r="17" spans="1:13" ht="12.75">
      <c r="A17" s="1"/>
      <c r="B17" s="1"/>
      <c r="C17" s="1" t="s">
        <v>140</v>
      </c>
      <c r="D17" s="1"/>
      <c r="E17" s="1"/>
      <c r="F17" s="1"/>
      <c r="G17" s="2"/>
      <c r="H17" s="13"/>
      <c r="I17" s="2"/>
      <c r="J17" s="13"/>
      <c r="K17" s="2"/>
      <c r="L17" s="13"/>
      <c r="M17" s="14"/>
    </row>
    <row r="18" spans="1:13" ht="12.75">
      <c r="A18" s="1"/>
      <c r="B18" s="1"/>
      <c r="C18" s="1"/>
      <c r="D18" s="1" t="s">
        <v>141</v>
      </c>
      <c r="E18" s="1"/>
      <c r="F18" s="1"/>
      <c r="G18" s="2"/>
      <c r="H18" s="13"/>
      <c r="I18" s="2"/>
      <c r="J18" s="13"/>
      <c r="K18" s="2"/>
      <c r="L18" s="13"/>
      <c r="M18" s="14"/>
    </row>
    <row r="19" spans="1:13" ht="12.75">
      <c r="A19" s="1"/>
      <c r="B19" s="1"/>
      <c r="C19" s="1"/>
      <c r="D19" s="1"/>
      <c r="E19" s="1" t="s">
        <v>142</v>
      </c>
      <c r="F19" s="1"/>
      <c r="G19" s="2"/>
      <c r="H19" s="13"/>
      <c r="I19" s="2"/>
      <c r="J19" s="13"/>
      <c r="K19" s="2"/>
      <c r="L19" s="13"/>
      <c r="M19" s="14"/>
    </row>
    <row r="20" spans="1:13" ht="12.75">
      <c r="A20" s="1"/>
      <c r="B20" s="1"/>
      <c r="C20" s="1"/>
      <c r="D20" s="1"/>
      <c r="E20" s="1"/>
      <c r="F20" s="1" t="s">
        <v>157</v>
      </c>
      <c r="G20" s="2">
        <v>0</v>
      </c>
      <c r="H20" s="13"/>
      <c r="I20" s="2">
        <v>47</v>
      </c>
      <c r="J20" s="13"/>
      <c r="K20" s="2">
        <f>ROUND((G20-I20),5)</f>
        <v>-47</v>
      </c>
      <c r="L20" s="13"/>
      <c r="M20" s="14">
        <f>ROUND(IF(G20=0,IF(I20=0,0,SIGN(-I20)),IF(I20=0,SIGN(G20),(G20-I20)/ABS(I20))),5)</f>
        <v>-1</v>
      </c>
    </row>
    <row r="21" spans="1:13" ht="12.75">
      <c r="A21" s="1"/>
      <c r="B21" s="1"/>
      <c r="C21" s="1"/>
      <c r="D21" s="1"/>
      <c r="E21" s="1"/>
      <c r="F21" s="1" t="s">
        <v>143</v>
      </c>
      <c r="G21" s="2">
        <v>4792.39</v>
      </c>
      <c r="H21" s="13"/>
      <c r="I21" s="2">
        <v>991.28</v>
      </c>
      <c r="J21" s="13"/>
      <c r="K21" s="2">
        <f>ROUND((G21-I21),5)</f>
        <v>3801.11</v>
      </c>
      <c r="L21" s="13"/>
      <c r="M21" s="14">
        <f>ROUND(IF(G21=0,IF(I21=0,0,SIGN(-I21)),IF(I21=0,SIGN(G21),(G21-I21)/ABS(I21))),5)</f>
        <v>3.83455</v>
      </c>
    </row>
    <row r="22" spans="1:13" ht="13.5" thickBot="1">
      <c r="A22" s="1"/>
      <c r="B22" s="1"/>
      <c r="C22" s="1"/>
      <c r="D22" s="1"/>
      <c r="E22" s="1"/>
      <c r="F22" s="1" t="s">
        <v>144</v>
      </c>
      <c r="G22" s="3">
        <v>6504.71</v>
      </c>
      <c r="H22" s="13"/>
      <c r="I22" s="3">
        <v>8055.11</v>
      </c>
      <c r="J22" s="13"/>
      <c r="K22" s="3">
        <f>ROUND((G22-I22),5)</f>
        <v>-1550.4</v>
      </c>
      <c r="L22" s="13"/>
      <c r="M22" s="15">
        <f>ROUND(IF(G22=0,IF(I22=0,0,SIGN(-I22)),IF(I22=0,SIGN(G22),(G22-I22)/ABS(I22))),5)</f>
        <v>-0.19247</v>
      </c>
    </row>
    <row r="23" spans="1:13" ht="13.5" thickBot="1">
      <c r="A23" s="1"/>
      <c r="B23" s="1"/>
      <c r="C23" s="1"/>
      <c r="D23" s="1"/>
      <c r="E23" s="1" t="s">
        <v>145</v>
      </c>
      <c r="F23" s="1"/>
      <c r="G23" s="4">
        <f>ROUND(SUM(G19:G22),5)</f>
        <v>11297.1</v>
      </c>
      <c r="H23" s="13"/>
      <c r="I23" s="4">
        <f>ROUND(SUM(I19:I22),5)</f>
        <v>9093.39</v>
      </c>
      <c r="J23" s="13"/>
      <c r="K23" s="4">
        <f>ROUND((G23-I23),5)</f>
        <v>2203.71</v>
      </c>
      <c r="L23" s="13"/>
      <c r="M23" s="16">
        <f>ROUND(IF(G23=0,IF(I23=0,0,SIGN(-I23)),IF(I23=0,SIGN(G23),(G23-I23)/ABS(I23))),5)</f>
        <v>0.24234</v>
      </c>
    </row>
    <row r="24" spans="1:13" ht="12.75">
      <c r="A24" s="1"/>
      <c r="B24" s="1"/>
      <c r="C24" s="1"/>
      <c r="D24" s="1" t="s">
        <v>146</v>
      </c>
      <c r="E24" s="1"/>
      <c r="F24" s="1"/>
      <c r="G24" s="2">
        <f>ROUND(G18+G23,5)</f>
        <v>11297.1</v>
      </c>
      <c r="H24" s="13"/>
      <c r="I24" s="2">
        <f>ROUND(I18+I23,5)</f>
        <v>9093.39</v>
      </c>
      <c r="J24" s="13"/>
      <c r="K24" s="2">
        <f>ROUND((G24-I24),5)</f>
        <v>2203.71</v>
      </c>
      <c r="L24" s="13"/>
      <c r="M24" s="14">
        <f>ROUND(IF(G24=0,IF(I24=0,0,SIGN(-I24)),IF(I24=0,SIGN(G24),(G24-I24)/ABS(I24))),5)</f>
        <v>0.24234</v>
      </c>
    </row>
    <row r="25" spans="1:13" ht="12.75">
      <c r="A25" s="1"/>
      <c r="B25" s="1"/>
      <c r="C25" s="1"/>
      <c r="D25" s="1" t="s">
        <v>147</v>
      </c>
      <c r="E25" s="1"/>
      <c r="F25" s="1"/>
      <c r="G25" s="2"/>
      <c r="H25" s="13"/>
      <c r="I25" s="2"/>
      <c r="J25" s="13"/>
      <c r="K25" s="2"/>
      <c r="L25" s="13"/>
      <c r="M25" s="14"/>
    </row>
    <row r="26" spans="1:13" ht="13.5" thickBot="1">
      <c r="A26" s="1"/>
      <c r="B26" s="1"/>
      <c r="C26" s="1"/>
      <c r="D26" s="1"/>
      <c r="E26" s="1" t="s">
        <v>148</v>
      </c>
      <c r="F26" s="1"/>
      <c r="G26" s="3">
        <v>7209.61</v>
      </c>
      <c r="H26" s="13"/>
      <c r="I26" s="3">
        <v>7226.61</v>
      </c>
      <c r="J26" s="13"/>
      <c r="K26" s="3">
        <f>ROUND((G26-I26),5)</f>
        <v>-17</v>
      </c>
      <c r="L26" s="13"/>
      <c r="M26" s="15">
        <f>ROUND(IF(G26=0,IF(I26=0,0,SIGN(-I26)),IF(I26=0,SIGN(G26),(G26-I26)/ABS(I26))),5)</f>
        <v>-0.00235</v>
      </c>
    </row>
    <row r="27" spans="1:13" ht="13.5" thickBot="1">
      <c r="A27" s="1"/>
      <c r="B27" s="1"/>
      <c r="C27" s="1"/>
      <c r="D27" s="1" t="s">
        <v>149</v>
      </c>
      <c r="E27" s="1"/>
      <c r="F27" s="1"/>
      <c r="G27" s="4">
        <f>ROUND(SUM(G25:G26),5)</f>
        <v>7209.61</v>
      </c>
      <c r="H27" s="13"/>
      <c r="I27" s="4">
        <f>ROUND(SUM(I25:I26),5)</f>
        <v>7226.61</v>
      </c>
      <c r="J27" s="13"/>
      <c r="K27" s="4">
        <f>ROUND((G27-I27),5)</f>
        <v>-17</v>
      </c>
      <c r="L27" s="13"/>
      <c r="M27" s="16">
        <f>ROUND(IF(G27=0,IF(I27=0,0,SIGN(-I27)),IF(I27=0,SIGN(G27),(G27-I27)/ABS(I27))),5)</f>
        <v>-0.00235</v>
      </c>
    </row>
    <row r="28" spans="1:13" ht="13.5" thickBot="1">
      <c r="A28" s="1"/>
      <c r="B28" s="1"/>
      <c r="C28" s="1" t="s">
        <v>150</v>
      </c>
      <c r="D28" s="1"/>
      <c r="E28" s="1"/>
      <c r="F28" s="1"/>
      <c r="G28" s="4">
        <f>ROUND(G17+G24+G27,5)</f>
        <v>18506.71</v>
      </c>
      <c r="H28" s="13"/>
      <c r="I28" s="4">
        <f>ROUND(I17+I24+I27,5)</f>
        <v>16320</v>
      </c>
      <c r="J28" s="13"/>
      <c r="K28" s="4">
        <f>ROUND((G28-I28),5)</f>
        <v>2186.71</v>
      </c>
      <c r="L28" s="13"/>
      <c r="M28" s="16">
        <f>ROUND(IF(G28=0,IF(I28=0,0,SIGN(-I28)),IF(I28=0,SIGN(G28),(G28-I28)/ABS(I28))),5)</f>
        <v>0.13399</v>
      </c>
    </row>
    <row r="29" spans="1:13" ht="12.75">
      <c r="A29" s="1"/>
      <c r="B29" s="1" t="s">
        <v>151</v>
      </c>
      <c r="C29" s="1"/>
      <c r="D29" s="1"/>
      <c r="E29" s="1"/>
      <c r="F29" s="1"/>
      <c r="G29" s="2">
        <f>ROUND(G16+G28,5)</f>
        <v>18506.71</v>
      </c>
      <c r="H29" s="13"/>
      <c r="I29" s="2">
        <f>ROUND(I16+I28,5)</f>
        <v>16320</v>
      </c>
      <c r="J29" s="13"/>
      <c r="K29" s="2">
        <f>ROUND((G29-I29),5)</f>
        <v>2186.71</v>
      </c>
      <c r="L29" s="13"/>
      <c r="M29" s="14">
        <f>ROUND(IF(G29=0,IF(I29=0,0,SIGN(-I29)),IF(I29=0,SIGN(G29),(G29-I29)/ABS(I29))),5)</f>
        <v>0.13399</v>
      </c>
    </row>
    <row r="30" spans="1:13" ht="12.75">
      <c r="A30" s="1"/>
      <c r="B30" s="1" t="s">
        <v>152</v>
      </c>
      <c r="C30" s="1"/>
      <c r="D30" s="1"/>
      <c r="E30" s="1"/>
      <c r="F30" s="1"/>
      <c r="G30" s="2"/>
      <c r="H30" s="13"/>
      <c r="I30" s="2"/>
      <c r="J30" s="13"/>
      <c r="K30" s="2"/>
      <c r="L30" s="13"/>
      <c r="M30" s="14"/>
    </row>
    <row r="31" spans="1:13" ht="12.75">
      <c r="A31" s="1"/>
      <c r="B31" s="1"/>
      <c r="C31" s="1" t="s">
        <v>153</v>
      </c>
      <c r="D31" s="1"/>
      <c r="E31" s="1"/>
      <c r="F31" s="1"/>
      <c r="G31" s="2">
        <v>4406706.87</v>
      </c>
      <c r="H31" s="13"/>
      <c r="I31" s="2">
        <v>3524084.21</v>
      </c>
      <c r="J31" s="13"/>
      <c r="K31" s="2">
        <f>ROUND((G31-I31),5)</f>
        <v>882622.66</v>
      </c>
      <c r="L31" s="13"/>
      <c r="M31" s="14">
        <f>ROUND(IF(G31=0,IF(I31=0,0,SIGN(-I31)),IF(I31=0,SIGN(G31),(G31-I31)/ABS(I31))),5)</f>
        <v>0.25045</v>
      </c>
    </row>
    <row r="32" spans="1:13" ht="13.5" thickBot="1">
      <c r="A32" s="1"/>
      <c r="B32" s="1"/>
      <c r="C32" s="1" t="s">
        <v>107</v>
      </c>
      <c r="D32" s="1"/>
      <c r="E32" s="1"/>
      <c r="F32" s="1"/>
      <c r="G32" s="3">
        <v>1202702.61</v>
      </c>
      <c r="H32" s="13"/>
      <c r="I32" s="3">
        <v>1891386.75</v>
      </c>
      <c r="J32" s="13"/>
      <c r="K32" s="3">
        <f>ROUND((G32-I32),5)</f>
        <v>-688684.14</v>
      </c>
      <c r="L32" s="13"/>
      <c r="M32" s="15">
        <f>ROUND(IF(G32=0,IF(I32=0,0,SIGN(-I32)),IF(I32=0,SIGN(G32),(G32-I32)/ABS(I32))),5)</f>
        <v>-0.36412</v>
      </c>
    </row>
    <row r="33" spans="1:13" ht="13.5" thickBot="1">
      <c r="A33" s="1"/>
      <c r="B33" s="1" t="s">
        <v>154</v>
      </c>
      <c r="C33" s="1"/>
      <c r="D33" s="1"/>
      <c r="E33" s="1"/>
      <c r="F33" s="1"/>
      <c r="G33" s="4">
        <f>ROUND(SUM(G30:G32),5)</f>
        <v>5609409.48</v>
      </c>
      <c r="H33" s="13"/>
      <c r="I33" s="4">
        <f>ROUND(SUM(I30:I32),5)</f>
        <v>5415470.96</v>
      </c>
      <c r="J33" s="13"/>
      <c r="K33" s="4">
        <f>ROUND((G33-I33),5)</f>
        <v>193938.52</v>
      </c>
      <c r="L33" s="13"/>
      <c r="M33" s="16">
        <f>ROUND(IF(G33=0,IF(I33=0,0,SIGN(-I33)),IF(I33=0,SIGN(G33),(G33-I33)/ABS(I33))),5)</f>
        <v>0.03581</v>
      </c>
    </row>
    <row r="34" spans="1:13" s="6" customFormat="1" ht="12" thickBot="1">
      <c r="A34" s="1" t="s">
        <v>155</v>
      </c>
      <c r="B34" s="1"/>
      <c r="C34" s="1"/>
      <c r="D34" s="1"/>
      <c r="E34" s="1"/>
      <c r="F34" s="1"/>
      <c r="G34" s="5">
        <f>ROUND(G15+G29+G33,5)</f>
        <v>5627916.19</v>
      </c>
      <c r="H34" s="1"/>
      <c r="I34" s="5">
        <f>ROUND(I15+I29+I33,5)</f>
        <v>5431790.96</v>
      </c>
      <c r="J34" s="1"/>
      <c r="K34" s="5">
        <f>ROUND((G34-I34),5)</f>
        <v>196125.23</v>
      </c>
      <c r="L34" s="1"/>
      <c r="M34" s="17">
        <f>ROUND(IF(G34=0,IF(I34=0,0,SIGN(-I34)),IF(I34=0,SIGN(G34),(G34-I34)/ABS(I34))),5)</f>
        <v>0.03611</v>
      </c>
    </row>
    <row r="35" ht="13.5" thickTop="1"/>
  </sheetData>
  <printOptions/>
  <pageMargins left="0.75" right="0.75" top="1" bottom="1" header="0.1" footer="0.5"/>
  <pageSetup horizontalDpi="600" verticalDpi="600" orientation="portrait" r:id="rId2"/>
  <headerFooter alignWithMargins="0">
    <oddHeader>&amp;L&amp;"Arial,Bold"&amp;8 10:37 AM
&amp;"Arial,Bold"&amp;8 08/02/17
&amp;"Arial,Bold"&amp;8 Cash Basis&amp;C&amp;"Arial,Bold"&amp;12 AgileAlliance
&amp;"Arial,Bold"&amp;14 Balance Sheet Prev Year Comparison
&amp;"Arial,Bold"&amp;10 As of June 30, 2017</oddHeader>
    <oddFooter>&amp;R&amp;"Arial,Bold"&amp;8 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G32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K45" sqref="K45"/>
    </sheetView>
  </sheetViews>
  <sheetFormatPr defaultColWidth="9.140625" defaultRowHeight="12.75"/>
  <cols>
    <col min="1" max="5" width="3.00390625" style="10" customWidth="1"/>
    <col min="6" max="6" width="20.28125" style="10" customWidth="1"/>
    <col min="7" max="7" width="10.00390625" style="11" bestFit="1" customWidth="1"/>
  </cols>
  <sheetData>
    <row r="1" spans="1:7" s="9" customFormat="1" ht="13.5" thickBot="1">
      <c r="A1" s="7"/>
      <c r="B1" s="7"/>
      <c r="C1" s="7"/>
      <c r="D1" s="7"/>
      <c r="E1" s="7"/>
      <c r="F1" s="7"/>
      <c r="G1" s="8" t="s">
        <v>125</v>
      </c>
    </row>
    <row r="2" spans="1:7" ht="13.5" thickTop="1">
      <c r="A2" s="1" t="s">
        <v>126</v>
      </c>
      <c r="B2" s="1"/>
      <c r="C2" s="1"/>
      <c r="D2" s="1"/>
      <c r="E2" s="1"/>
      <c r="F2" s="1"/>
      <c r="G2" s="2"/>
    </row>
    <row r="3" spans="1:7" ht="12.75">
      <c r="A3" s="1"/>
      <c r="B3" s="1" t="s">
        <v>127</v>
      </c>
      <c r="C3" s="1"/>
      <c r="D3" s="1"/>
      <c r="E3" s="1"/>
      <c r="F3" s="1"/>
      <c r="G3" s="2"/>
    </row>
    <row r="4" spans="1:7" ht="12.75">
      <c r="A4" s="1"/>
      <c r="B4" s="1"/>
      <c r="C4" s="1" t="s">
        <v>128</v>
      </c>
      <c r="D4" s="1"/>
      <c r="E4" s="1"/>
      <c r="F4" s="1"/>
      <c r="G4" s="2"/>
    </row>
    <row r="5" spans="1:7" ht="12.75">
      <c r="A5" s="1"/>
      <c r="B5" s="1"/>
      <c r="C5" s="1"/>
      <c r="D5" s="1" t="s">
        <v>129</v>
      </c>
      <c r="E5" s="1"/>
      <c r="F5" s="1"/>
      <c r="G5" s="2">
        <v>-385145.42</v>
      </c>
    </row>
    <row r="6" spans="1:7" ht="13.5" thickBot="1">
      <c r="A6" s="1"/>
      <c r="B6" s="1"/>
      <c r="C6" s="1"/>
      <c r="D6" s="1" t="s">
        <v>130</v>
      </c>
      <c r="E6" s="1"/>
      <c r="F6" s="1"/>
      <c r="G6" s="3">
        <v>5959472.61</v>
      </c>
    </row>
    <row r="7" spans="1:7" ht="12.75">
      <c r="A7" s="1"/>
      <c r="B7" s="1"/>
      <c r="C7" s="1" t="s">
        <v>131</v>
      </c>
      <c r="D7" s="1"/>
      <c r="E7" s="1"/>
      <c r="F7" s="1"/>
      <c r="G7" s="2">
        <f>ROUND(SUM(G4:G6),5)</f>
        <v>5574327.19</v>
      </c>
    </row>
    <row r="8" spans="1:7" ht="12.75">
      <c r="A8" s="1"/>
      <c r="B8" s="1"/>
      <c r="C8" s="1" t="s">
        <v>132</v>
      </c>
      <c r="D8" s="1"/>
      <c r="E8" s="1"/>
      <c r="F8" s="1"/>
      <c r="G8" s="2"/>
    </row>
    <row r="9" spans="1:7" ht="12.75">
      <c r="A9" s="1"/>
      <c r="B9" s="1"/>
      <c r="C9" s="1"/>
      <c r="D9" s="1" t="s">
        <v>133</v>
      </c>
      <c r="E9" s="1"/>
      <c r="F9" s="1"/>
      <c r="G9" s="2">
        <v>3099</v>
      </c>
    </row>
    <row r="10" spans="1:7" ht="13.5" thickBot="1">
      <c r="A10" s="1"/>
      <c r="B10" s="1"/>
      <c r="C10" s="1"/>
      <c r="D10" s="1" t="s">
        <v>134</v>
      </c>
      <c r="E10" s="1"/>
      <c r="F10" s="1"/>
      <c r="G10" s="3">
        <v>50490</v>
      </c>
    </row>
    <row r="11" spans="1:7" ht="13.5" thickBot="1">
      <c r="A11" s="1"/>
      <c r="B11" s="1"/>
      <c r="C11" s="1" t="s">
        <v>135</v>
      </c>
      <c r="D11" s="1"/>
      <c r="E11" s="1"/>
      <c r="F11" s="1"/>
      <c r="G11" s="4">
        <f>ROUND(SUM(G8:G10),5)</f>
        <v>53589</v>
      </c>
    </row>
    <row r="12" spans="1:7" ht="13.5" thickBot="1">
      <c r="A12" s="1"/>
      <c r="B12" s="1" t="s">
        <v>136</v>
      </c>
      <c r="C12" s="1"/>
      <c r="D12" s="1"/>
      <c r="E12" s="1"/>
      <c r="F12" s="1"/>
      <c r="G12" s="4">
        <f>ROUND(G3+G7+G11,5)</f>
        <v>5627916.19</v>
      </c>
    </row>
    <row r="13" spans="1:7" s="6" customFormat="1" ht="12" thickBot="1">
      <c r="A13" s="1" t="s">
        <v>137</v>
      </c>
      <c r="B13" s="1"/>
      <c r="C13" s="1"/>
      <c r="D13" s="1"/>
      <c r="E13" s="1"/>
      <c r="F13" s="1"/>
      <c r="G13" s="5">
        <f>ROUND(G2+G12,5)</f>
        <v>5627916.19</v>
      </c>
    </row>
    <row r="14" spans="1:7" ht="13.5" thickTop="1">
      <c r="A14" s="1" t="s">
        <v>138</v>
      </c>
      <c r="B14" s="1"/>
      <c r="C14" s="1"/>
      <c r="D14" s="1"/>
      <c r="E14" s="1"/>
      <c r="F14" s="1"/>
      <c r="G14" s="2"/>
    </row>
    <row r="15" spans="1:7" ht="12.75">
      <c r="A15" s="1"/>
      <c r="B15" s="1" t="s">
        <v>139</v>
      </c>
      <c r="C15" s="1"/>
      <c r="D15" s="1"/>
      <c r="E15" s="1"/>
      <c r="F15" s="1"/>
      <c r="G15" s="2"/>
    </row>
    <row r="16" spans="1:7" ht="12.75">
      <c r="A16" s="1"/>
      <c r="B16" s="1"/>
      <c r="C16" s="1" t="s">
        <v>140</v>
      </c>
      <c r="D16" s="1"/>
      <c r="E16" s="1"/>
      <c r="F16" s="1"/>
      <c r="G16" s="2"/>
    </row>
    <row r="17" spans="1:7" ht="12.75">
      <c r="A17" s="1"/>
      <c r="B17" s="1"/>
      <c r="C17" s="1"/>
      <c r="D17" s="1" t="s">
        <v>141</v>
      </c>
      <c r="E17" s="1"/>
      <c r="F17" s="1"/>
      <c r="G17" s="2"/>
    </row>
    <row r="18" spans="1:7" ht="12.75">
      <c r="A18" s="1"/>
      <c r="B18" s="1"/>
      <c r="C18" s="1"/>
      <c r="D18" s="1"/>
      <c r="E18" s="1" t="s">
        <v>142</v>
      </c>
      <c r="F18" s="1"/>
      <c r="G18" s="2"/>
    </row>
    <row r="19" spans="1:7" ht="12.75">
      <c r="A19" s="1"/>
      <c r="B19" s="1"/>
      <c r="C19" s="1"/>
      <c r="D19" s="1"/>
      <c r="E19" s="1"/>
      <c r="F19" s="1" t="s">
        <v>143</v>
      </c>
      <c r="G19" s="2">
        <v>4792.39</v>
      </c>
    </row>
    <row r="20" spans="1:7" ht="13.5" thickBot="1">
      <c r="A20" s="1"/>
      <c r="B20" s="1"/>
      <c r="C20" s="1"/>
      <c r="D20" s="1"/>
      <c r="E20" s="1"/>
      <c r="F20" s="1" t="s">
        <v>144</v>
      </c>
      <c r="G20" s="3">
        <v>6504.71</v>
      </c>
    </row>
    <row r="21" spans="1:7" ht="13.5" thickBot="1">
      <c r="A21" s="1"/>
      <c r="B21" s="1"/>
      <c r="C21" s="1"/>
      <c r="D21" s="1"/>
      <c r="E21" s="1" t="s">
        <v>145</v>
      </c>
      <c r="F21" s="1"/>
      <c r="G21" s="4">
        <f>ROUND(SUM(G18:G20),5)</f>
        <v>11297.1</v>
      </c>
    </row>
    <row r="22" spans="1:7" ht="12.75">
      <c r="A22" s="1"/>
      <c r="B22" s="1"/>
      <c r="C22" s="1"/>
      <c r="D22" s="1" t="s">
        <v>146</v>
      </c>
      <c r="E22" s="1"/>
      <c r="F22" s="1"/>
      <c r="G22" s="2">
        <f>ROUND(G17+G21,5)</f>
        <v>11297.1</v>
      </c>
    </row>
    <row r="23" spans="1:7" ht="12.75">
      <c r="A23" s="1"/>
      <c r="B23" s="1"/>
      <c r="C23" s="1"/>
      <c r="D23" s="1" t="s">
        <v>147</v>
      </c>
      <c r="E23" s="1"/>
      <c r="F23" s="1"/>
      <c r="G23" s="2"/>
    </row>
    <row r="24" spans="1:7" ht="13.5" thickBot="1">
      <c r="A24" s="1"/>
      <c r="B24" s="1"/>
      <c r="C24" s="1"/>
      <c r="D24" s="1"/>
      <c r="E24" s="1" t="s">
        <v>148</v>
      </c>
      <c r="F24" s="1"/>
      <c r="G24" s="3">
        <v>7209.61</v>
      </c>
    </row>
    <row r="25" spans="1:7" ht="13.5" thickBot="1">
      <c r="A25" s="1"/>
      <c r="B25" s="1"/>
      <c r="C25" s="1"/>
      <c r="D25" s="1" t="s">
        <v>149</v>
      </c>
      <c r="E25" s="1"/>
      <c r="F25" s="1"/>
      <c r="G25" s="4">
        <f>ROUND(SUM(G23:G24),5)</f>
        <v>7209.61</v>
      </c>
    </row>
    <row r="26" spans="1:7" ht="13.5" thickBot="1">
      <c r="A26" s="1"/>
      <c r="B26" s="1"/>
      <c r="C26" s="1" t="s">
        <v>150</v>
      </c>
      <c r="D26" s="1"/>
      <c r="E26" s="1"/>
      <c r="F26" s="1"/>
      <c r="G26" s="4">
        <f>ROUND(G16+G22+G25,5)</f>
        <v>18506.71</v>
      </c>
    </row>
    <row r="27" spans="1:7" ht="12.75">
      <c r="A27" s="1"/>
      <c r="B27" s="1" t="s">
        <v>151</v>
      </c>
      <c r="C27" s="1"/>
      <c r="D27" s="1"/>
      <c r="E27" s="1"/>
      <c r="F27" s="1"/>
      <c r="G27" s="2">
        <f>ROUND(G15+G26,5)</f>
        <v>18506.71</v>
      </c>
    </row>
    <row r="28" spans="1:7" ht="12.75">
      <c r="A28" s="1"/>
      <c r="B28" s="1" t="s">
        <v>152</v>
      </c>
      <c r="C28" s="1"/>
      <c r="D28" s="1"/>
      <c r="E28" s="1"/>
      <c r="F28" s="1"/>
      <c r="G28" s="2"/>
    </row>
    <row r="29" spans="1:7" ht="12.75">
      <c r="A29" s="1"/>
      <c r="B29" s="1"/>
      <c r="C29" s="1" t="s">
        <v>153</v>
      </c>
      <c r="D29" s="1"/>
      <c r="E29" s="1"/>
      <c r="F29" s="1"/>
      <c r="G29" s="2">
        <v>4406706.87</v>
      </c>
    </row>
    <row r="30" spans="1:7" ht="13.5" thickBot="1">
      <c r="A30" s="1"/>
      <c r="B30" s="1"/>
      <c r="C30" s="1" t="s">
        <v>107</v>
      </c>
      <c r="D30" s="1"/>
      <c r="E30" s="1"/>
      <c r="F30" s="1"/>
      <c r="G30" s="3">
        <v>1202702.61</v>
      </c>
    </row>
    <row r="31" spans="1:7" ht="13.5" thickBot="1">
      <c r="A31" s="1"/>
      <c r="B31" s="1" t="s">
        <v>154</v>
      </c>
      <c r="C31" s="1"/>
      <c r="D31" s="1"/>
      <c r="E31" s="1"/>
      <c r="F31" s="1"/>
      <c r="G31" s="4">
        <f>ROUND(SUM(G28:G30),5)</f>
        <v>5609409.48</v>
      </c>
    </row>
    <row r="32" spans="1:7" s="6" customFormat="1" ht="12" thickBot="1">
      <c r="A32" s="1" t="s">
        <v>155</v>
      </c>
      <c r="B32" s="1"/>
      <c r="C32" s="1"/>
      <c r="D32" s="1"/>
      <c r="E32" s="1"/>
      <c r="F32" s="1"/>
      <c r="G32" s="5">
        <f>ROUND(G14+G27+G31,5)</f>
        <v>5627916.19</v>
      </c>
    </row>
    <row r="33" ht="13.5" thickTop="1"/>
  </sheetData>
  <printOptions/>
  <pageMargins left="0.75" right="0.75" top="1" bottom="1" header="0.1" footer="0.5"/>
  <pageSetup horizontalDpi="600" verticalDpi="600" orientation="portrait" r:id="rId2"/>
  <headerFooter alignWithMargins="0">
    <oddHeader>&amp;L&amp;"Arial,Bold"&amp;8 10:36 AM
&amp;"Arial,Bold"&amp;8 08/02/17
&amp;"Arial,Bold"&amp;8 Cash Basis&amp;C&amp;"Arial,Bold"&amp;12 AgileAlliance
&amp;"Arial,Bold"&amp;14 Balance Sheet
&amp;"Arial,Bold"&amp;10 As of June 30, 2017</oddHeader>
    <oddFooter>&amp;R&amp;"Arial,Bold"&amp;8 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N129"/>
  <sheetViews>
    <sheetView workbookViewId="0" topLeftCell="A1">
      <pane xSplit="7" ySplit="2" topLeftCell="H3" activePane="bottomRight" state="frozen"/>
      <selection pane="topLeft" activeCell="A1" sqref="A1"/>
      <selection pane="topRight" activeCell="H1" sqref="H1"/>
      <selection pane="bottomLeft" activeCell="A3" sqref="A3"/>
      <selection pane="bottomRight" activeCell="Q45" sqref="Q45"/>
    </sheetView>
  </sheetViews>
  <sheetFormatPr defaultColWidth="9.140625" defaultRowHeight="12.75"/>
  <cols>
    <col min="1" max="6" width="3.00390625" style="10" customWidth="1"/>
    <col min="7" max="7" width="29.8515625" style="10" customWidth="1"/>
    <col min="8" max="8" width="10.28125" style="11" bestFit="1" customWidth="1"/>
    <col min="9" max="9" width="2.28125" style="11" customWidth="1"/>
    <col min="10" max="10" width="10.28125" style="11" bestFit="1" customWidth="1"/>
    <col min="11" max="11" width="2.28125" style="11" customWidth="1"/>
    <col min="12" max="12" width="9.28125" style="11" bestFit="1" customWidth="1"/>
    <col min="13" max="13" width="2.28125" style="11" customWidth="1"/>
    <col min="14" max="14" width="8.7109375" style="11" bestFit="1" customWidth="1"/>
  </cols>
  <sheetData>
    <row r="1" spans="1:14" ht="13.5" thickBot="1">
      <c r="A1" s="1"/>
      <c r="B1" s="1"/>
      <c r="C1" s="1"/>
      <c r="D1" s="1"/>
      <c r="E1" s="1"/>
      <c r="F1" s="1"/>
      <c r="G1" s="1"/>
      <c r="H1" s="12"/>
      <c r="I1" s="12"/>
      <c r="J1" s="12"/>
      <c r="K1" s="12"/>
      <c r="L1" s="12"/>
      <c r="M1" s="12"/>
      <c r="N1" s="12"/>
    </row>
    <row r="2" spans="1:14" s="9" customFormat="1" ht="14.25" thickBot="1" thickTop="1">
      <c r="A2" s="7"/>
      <c r="B2" s="7"/>
      <c r="C2" s="7"/>
      <c r="D2" s="7"/>
      <c r="E2" s="7"/>
      <c r="F2" s="7"/>
      <c r="G2" s="7"/>
      <c r="H2" s="18" t="s">
        <v>0</v>
      </c>
      <c r="I2" s="19"/>
      <c r="J2" s="18" t="s">
        <v>108</v>
      </c>
      <c r="K2" s="19"/>
      <c r="L2" s="18" t="s">
        <v>109</v>
      </c>
      <c r="M2" s="19"/>
      <c r="N2" s="18" t="s">
        <v>110</v>
      </c>
    </row>
    <row r="3" spans="1:14" ht="13.5" thickTop="1">
      <c r="A3" s="1"/>
      <c r="B3" s="1" t="s">
        <v>1</v>
      </c>
      <c r="C3" s="1"/>
      <c r="D3" s="1"/>
      <c r="E3" s="1"/>
      <c r="F3" s="1"/>
      <c r="G3" s="1"/>
      <c r="H3" s="2"/>
      <c r="I3" s="13"/>
      <c r="J3" s="2"/>
      <c r="K3" s="13"/>
      <c r="L3" s="2"/>
      <c r="M3" s="13"/>
      <c r="N3" s="14"/>
    </row>
    <row r="4" spans="1:14" ht="12.75">
      <c r="A4" s="1"/>
      <c r="B4" s="1"/>
      <c r="C4" s="1"/>
      <c r="D4" s="1" t="s">
        <v>2</v>
      </c>
      <c r="E4" s="1"/>
      <c r="F4" s="1"/>
      <c r="G4" s="1"/>
      <c r="H4" s="2"/>
      <c r="I4" s="13"/>
      <c r="J4" s="2"/>
      <c r="K4" s="13"/>
      <c r="L4" s="2"/>
      <c r="M4" s="13"/>
      <c r="N4" s="14"/>
    </row>
    <row r="5" spans="1:14" ht="12.75">
      <c r="A5" s="1"/>
      <c r="B5" s="1"/>
      <c r="C5" s="1"/>
      <c r="D5" s="1"/>
      <c r="E5" s="1" t="s">
        <v>3</v>
      </c>
      <c r="F5" s="1"/>
      <c r="G5" s="1"/>
      <c r="H5" s="2"/>
      <c r="I5" s="13"/>
      <c r="J5" s="2"/>
      <c r="K5" s="13"/>
      <c r="L5" s="2"/>
      <c r="M5" s="13"/>
      <c r="N5" s="14"/>
    </row>
    <row r="6" spans="1:14" ht="12.75">
      <c r="A6" s="1"/>
      <c r="B6" s="1"/>
      <c r="C6" s="1"/>
      <c r="D6" s="1"/>
      <c r="E6" s="1"/>
      <c r="F6" s="1" t="s">
        <v>4</v>
      </c>
      <c r="G6" s="1"/>
      <c r="H6" s="2">
        <v>1695748.04</v>
      </c>
      <c r="I6" s="13"/>
      <c r="J6" s="2">
        <v>2044339</v>
      </c>
      <c r="K6" s="13"/>
      <c r="L6" s="2">
        <f>ROUND((H6-J6),5)</f>
        <v>-348590.96</v>
      </c>
      <c r="M6" s="13"/>
      <c r="N6" s="14">
        <f>ROUND(IF(H6=0,IF(J6=0,0,SIGN(-J6)),IF(J6=0,SIGN(H6),(H6-J6)/ABS(J6))),5)</f>
        <v>-0.17052</v>
      </c>
    </row>
    <row r="7" spans="1:14" ht="12.75">
      <c r="A7" s="1"/>
      <c r="B7" s="1"/>
      <c r="C7" s="1"/>
      <c r="D7" s="1"/>
      <c r="E7" s="1"/>
      <c r="F7" s="1" t="s">
        <v>5</v>
      </c>
      <c r="G7" s="1"/>
      <c r="H7" s="2">
        <v>120</v>
      </c>
      <c r="I7" s="13"/>
      <c r="J7" s="2">
        <v>0</v>
      </c>
      <c r="K7" s="13"/>
      <c r="L7" s="2">
        <f>ROUND((H7-J7),5)</f>
        <v>120</v>
      </c>
      <c r="M7" s="13"/>
      <c r="N7" s="14">
        <f>ROUND(IF(H7=0,IF(J7=0,0,SIGN(-J7)),IF(J7=0,SIGN(H7),(H7-J7)/ABS(J7))),5)</f>
        <v>1</v>
      </c>
    </row>
    <row r="8" spans="1:14" ht="13.5" thickBot="1">
      <c r="A8" s="1"/>
      <c r="B8" s="1"/>
      <c r="C8" s="1"/>
      <c r="D8" s="1"/>
      <c r="E8" s="1"/>
      <c r="F8" s="1" t="s">
        <v>6</v>
      </c>
      <c r="G8" s="1"/>
      <c r="H8" s="3">
        <v>423050</v>
      </c>
      <c r="I8" s="13"/>
      <c r="J8" s="3">
        <v>372752</v>
      </c>
      <c r="K8" s="13"/>
      <c r="L8" s="3">
        <f>ROUND((H8-J8),5)</f>
        <v>50298</v>
      </c>
      <c r="M8" s="13"/>
      <c r="N8" s="15">
        <f>ROUND(IF(H8=0,IF(J8=0,0,SIGN(-J8)),IF(J8=0,SIGN(H8),(H8-J8)/ABS(J8))),5)</f>
        <v>0.13494</v>
      </c>
    </row>
    <row r="9" spans="1:14" ht="12.75">
      <c r="A9" s="1"/>
      <c r="B9" s="1"/>
      <c r="C9" s="1"/>
      <c r="D9" s="1"/>
      <c r="E9" s="1" t="s">
        <v>7</v>
      </c>
      <c r="F9" s="1"/>
      <c r="G9" s="1"/>
      <c r="H9" s="2">
        <f>ROUND(SUM(H5:H8),5)</f>
        <v>2118918.04</v>
      </c>
      <c r="I9" s="13"/>
      <c r="J9" s="2">
        <f>ROUND(SUM(J5:J8),5)</f>
        <v>2417091</v>
      </c>
      <c r="K9" s="13"/>
      <c r="L9" s="2">
        <f>ROUND((H9-J9),5)</f>
        <v>-298172.96</v>
      </c>
      <c r="M9" s="13"/>
      <c r="N9" s="14">
        <f>ROUND(IF(H9=0,IF(J9=0,0,SIGN(-J9)),IF(J9=0,SIGN(H9),(H9-J9)/ABS(J9))),5)</f>
        <v>-0.12336</v>
      </c>
    </row>
    <row r="10" spans="1:14" ht="12.75">
      <c r="A10" s="1"/>
      <c r="B10" s="1"/>
      <c r="C10" s="1"/>
      <c r="D10" s="1"/>
      <c r="E10" s="1" t="s">
        <v>8</v>
      </c>
      <c r="F10" s="1"/>
      <c r="G10" s="1"/>
      <c r="H10" s="2"/>
      <c r="I10" s="13"/>
      <c r="J10" s="2"/>
      <c r="K10" s="13"/>
      <c r="L10" s="2"/>
      <c r="M10" s="13"/>
      <c r="N10" s="14"/>
    </row>
    <row r="11" spans="1:14" ht="12.75">
      <c r="A11" s="1"/>
      <c r="B11" s="1"/>
      <c r="C11" s="1"/>
      <c r="D11" s="1"/>
      <c r="E11" s="1"/>
      <c r="F11" s="1" t="s">
        <v>9</v>
      </c>
      <c r="G11" s="1"/>
      <c r="H11" s="2">
        <v>20750</v>
      </c>
      <c r="I11" s="13"/>
      <c r="J11" s="2">
        <v>22250</v>
      </c>
      <c r="K11" s="13"/>
      <c r="L11" s="2">
        <f>ROUND((H11-J11),5)</f>
        <v>-1500</v>
      </c>
      <c r="M11" s="13"/>
      <c r="N11" s="14">
        <f>ROUND(IF(H11=0,IF(J11=0,0,SIGN(-J11)),IF(J11=0,SIGN(H11),(H11-J11)/ABS(J11))),5)</f>
        <v>-0.06742</v>
      </c>
    </row>
    <row r="12" spans="1:14" ht="13.5" thickBot="1">
      <c r="A12" s="1"/>
      <c r="B12" s="1"/>
      <c r="C12" s="1"/>
      <c r="D12" s="1"/>
      <c r="E12" s="1"/>
      <c r="F12" s="1" t="s">
        <v>10</v>
      </c>
      <c r="G12" s="1"/>
      <c r="H12" s="3">
        <v>36790</v>
      </c>
      <c r="I12" s="13"/>
      <c r="J12" s="3">
        <v>36640</v>
      </c>
      <c r="K12" s="13"/>
      <c r="L12" s="3">
        <f>ROUND((H12-J12),5)</f>
        <v>150</v>
      </c>
      <c r="M12" s="13"/>
      <c r="N12" s="15">
        <f>ROUND(IF(H12=0,IF(J12=0,0,SIGN(-J12)),IF(J12=0,SIGN(H12),(H12-J12)/ABS(J12))),5)</f>
        <v>0.00409</v>
      </c>
    </row>
    <row r="13" spans="1:14" ht="12.75">
      <c r="A13" s="1"/>
      <c r="B13" s="1"/>
      <c r="C13" s="1"/>
      <c r="D13" s="1"/>
      <c r="E13" s="1" t="s">
        <v>11</v>
      </c>
      <c r="F13" s="1"/>
      <c r="G13" s="1"/>
      <c r="H13" s="2">
        <f>ROUND(SUM(H10:H12),5)</f>
        <v>57540</v>
      </c>
      <c r="I13" s="13"/>
      <c r="J13" s="2">
        <f>ROUND(SUM(J10:J12),5)</f>
        <v>58890</v>
      </c>
      <c r="K13" s="13"/>
      <c r="L13" s="2">
        <f>ROUND((H13-J13),5)</f>
        <v>-1350</v>
      </c>
      <c r="M13" s="13"/>
      <c r="N13" s="14">
        <f>ROUND(IF(H13=0,IF(J13=0,0,SIGN(-J13)),IF(J13=0,SIGN(H13),(H13-J13)/ABS(J13))),5)</f>
        <v>-0.02292</v>
      </c>
    </row>
    <row r="14" spans="1:14" ht="12.75">
      <c r="A14" s="1"/>
      <c r="B14" s="1"/>
      <c r="C14" s="1"/>
      <c r="D14" s="1"/>
      <c r="E14" s="1" t="s">
        <v>12</v>
      </c>
      <c r="F14" s="1"/>
      <c r="G14" s="1"/>
      <c r="H14" s="2"/>
      <c r="I14" s="13"/>
      <c r="J14" s="2"/>
      <c r="K14" s="13"/>
      <c r="L14" s="2"/>
      <c r="M14" s="13"/>
      <c r="N14" s="14"/>
    </row>
    <row r="15" spans="1:14" ht="13.5" thickBot="1">
      <c r="A15" s="1"/>
      <c r="B15" s="1"/>
      <c r="C15" s="1"/>
      <c r="D15" s="1"/>
      <c r="E15" s="1"/>
      <c r="F15" s="1" t="s">
        <v>13</v>
      </c>
      <c r="G15" s="1"/>
      <c r="H15" s="3">
        <v>2993.07</v>
      </c>
      <c r="I15" s="13"/>
      <c r="J15" s="3">
        <v>1380</v>
      </c>
      <c r="K15" s="13"/>
      <c r="L15" s="3">
        <f>ROUND((H15-J15),5)</f>
        <v>1613.07</v>
      </c>
      <c r="M15" s="13"/>
      <c r="N15" s="15">
        <f>ROUND(IF(H15=0,IF(J15=0,0,SIGN(-J15)),IF(J15=0,SIGN(H15),(H15-J15)/ABS(J15))),5)</f>
        <v>1.16889</v>
      </c>
    </row>
    <row r="16" spans="1:14" ht="13.5" thickBot="1">
      <c r="A16" s="1"/>
      <c r="B16" s="1"/>
      <c r="C16" s="1"/>
      <c r="D16" s="1"/>
      <c r="E16" s="1" t="s">
        <v>14</v>
      </c>
      <c r="F16" s="1"/>
      <c r="G16" s="1"/>
      <c r="H16" s="4">
        <f>ROUND(SUM(H14:H15),5)</f>
        <v>2993.07</v>
      </c>
      <c r="I16" s="13"/>
      <c r="J16" s="4">
        <f>ROUND(SUM(J14:J15),5)</f>
        <v>1380</v>
      </c>
      <c r="K16" s="13"/>
      <c r="L16" s="4">
        <f>ROUND((H16-J16),5)</f>
        <v>1613.07</v>
      </c>
      <c r="M16" s="13"/>
      <c r="N16" s="16">
        <f>ROUND(IF(H16=0,IF(J16=0,0,SIGN(-J16)),IF(J16=0,SIGN(H16),(H16-J16)/ABS(J16))),5)</f>
        <v>1.16889</v>
      </c>
    </row>
    <row r="17" spans="1:14" ht="13.5" thickBot="1">
      <c r="A17" s="1"/>
      <c r="B17" s="1"/>
      <c r="C17" s="1"/>
      <c r="D17" s="1" t="s">
        <v>15</v>
      </c>
      <c r="E17" s="1"/>
      <c r="F17" s="1"/>
      <c r="G17" s="1"/>
      <c r="H17" s="4">
        <f>ROUND(H4+H9+H13+H16,5)</f>
        <v>2179451.11</v>
      </c>
      <c r="I17" s="13"/>
      <c r="J17" s="4">
        <f>ROUND(J4+J9+J13+J16,5)</f>
        <v>2477361</v>
      </c>
      <c r="K17" s="13"/>
      <c r="L17" s="4">
        <f>ROUND((H17-J17),5)</f>
        <v>-297909.89</v>
      </c>
      <c r="M17" s="13"/>
      <c r="N17" s="16">
        <f>ROUND(IF(H17=0,IF(J17=0,0,SIGN(-J17)),IF(J17=0,SIGN(H17),(H17-J17)/ABS(J17))),5)</f>
        <v>-0.12025</v>
      </c>
    </row>
    <row r="18" spans="1:14" ht="12.75">
      <c r="A18" s="1"/>
      <c r="B18" s="1"/>
      <c r="C18" s="1" t="s">
        <v>16</v>
      </c>
      <c r="D18" s="1"/>
      <c r="E18" s="1"/>
      <c r="F18" s="1"/>
      <c r="G18" s="1"/>
      <c r="H18" s="2">
        <f>H17</f>
        <v>2179451.11</v>
      </c>
      <c r="I18" s="13"/>
      <c r="J18" s="2">
        <f>J17</f>
        <v>2477361</v>
      </c>
      <c r="K18" s="13"/>
      <c r="L18" s="2">
        <f>ROUND((H18-J18),5)</f>
        <v>-297909.89</v>
      </c>
      <c r="M18" s="13"/>
      <c r="N18" s="14">
        <f>ROUND(IF(H18=0,IF(J18=0,0,SIGN(-J18)),IF(J18=0,SIGN(H18),(H18-J18)/ABS(J18))),5)</f>
        <v>-0.12025</v>
      </c>
    </row>
    <row r="19" spans="1:14" ht="12.75">
      <c r="A19" s="1"/>
      <c r="B19" s="1"/>
      <c r="C19" s="1"/>
      <c r="D19" s="1" t="s">
        <v>17</v>
      </c>
      <c r="E19" s="1"/>
      <c r="F19" s="1"/>
      <c r="G19" s="1"/>
      <c r="H19" s="2"/>
      <c r="I19" s="13"/>
      <c r="J19" s="2"/>
      <c r="K19" s="13"/>
      <c r="L19" s="2"/>
      <c r="M19" s="13"/>
      <c r="N19" s="14"/>
    </row>
    <row r="20" spans="1:14" ht="12.75">
      <c r="A20" s="1"/>
      <c r="B20" s="1"/>
      <c r="C20" s="1"/>
      <c r="D20" s="1"/>
      <c r="E20" s="1" t="s">
        <v>18</v>
      </c>
      <c r="F20" s="1"/>
      <c r="G20" s="1"/>
      <c r="H20" s="2"/>
      <c r="I20" s="13"/>
      <c r="J20" s="2"/>
      <c r="K20" s="13"/>
      <c r="L20" s="2"/>
      <c r="M20" s="13"/>
      <c r="N20" s="14"/>
    </row>
    <row r="21" spans="1:14" ht="12.75">
      <c r="A21" s="1"/>
      <c r="B21" s="1"/>
      <c r="C21" s="1"/>
      <c r="D21" s="1"/>
      <c r="E21" s="1"/>
      <c r="F21" s="1" t="s">
        <v>19</v>
      </c>
      <c r="G21" s="1"/>
      <c r="H21" s="2">
        <v>826.01</v>
      </c>
      <c r="I21" s="13"/>
      <c r="J21" s="2">
        <v>1020.86</v>
      </c>
      <c r="K21" s="13"/>
      <c r="L21" s="2">
        <f>ROUND((H21-J21),5)</f>
        <v>-194.85</v>
      </c>
      <c r="M21" s="13"/>
      <c r="N21" s="14">
        <f>ROUND(IF(H21=0,IF(J21=0,0,SIGN(-J21)),IF(J21=0,SIGN(H21),(H21-J21)/ABS(J21))),5)</f>
        <v>-0.19087</v>
      </c>
    </row>
    <row r="22" spans="1:14" ht="12.75">
      <c r="A22" s="1"/>
      <c r="B22" s="1"/>
      <c r="C22" s="1"/>
      <c r="D22" s="1"/>
      <c r="E22" s="1"/>
      <c r="F22" s="1" t="s">
        <v>20</v>
      </c>
      <c r="G22" s="1"/>
      <c r="H22" s="2">
        <v>975.36</v>
      </c>
      <c r="I22" s="13"/>
      <c r="J22" s="2">
        <v>1830.72</v>
      </c>
      <c r="K22" s="13"/>
      <c r="L22" s="2">
        <f>ROUND((H22-J22),5)</f>
        <v>-855.36</v>
      </c>
      <c r="M22" s="13"/>
      <c r="N22" s="14">
        <f>ROUND(IF(H22=0,IF(J22=0,0,SIGN(-J22)),IF(J22=0,SIGN(H22),(H22-J22)/ABS(J22))),5)</f>
        <v>-0.46723</v>
      </c>
    </row>
    <row r="23" spans="1:14" ht="13.5" thickBot="1">
      <c r="A23" s="1"/>
      <c r="B23" s="1"/>
      <c r="C23" s="1"/>
      <c r="D23" s="1"/>
      <c r="E23" s="1"/>
      <c r="F23" s="1" t="s">
        <v>111</v>
      </c>
      <c r="G23" s="1"/>
      <c r="H23" s="3">
        <v>0</v>
      </c>
      <c r="I23" s="13"/>
      <c r="J23" s="3">
        <v>60</v>
      </c>
      <c r="K23" s="13"/>
      <c r="L23" s="3">
        <f>ROUND((H23-J23),5)</f>
        <v>-60</v>
      </c>
      <c r="M23" s="13"/>
      <c r="N23" s="15">
        <f>ROUND(IF(H23=0,IF(J23=0,0,SIGN(-J23)),IF(J23=0,SIGN(H23),(H23-J23)/ABS(J23))),5)</f>
        <v>-1</v>
      </c>
    </row>
    <row r="24" spans="1:14" ht="12.75">
      <c r="A24" s="1"/>
      <c r="B24" s="1"/>
      <c r="C24" s="1"/>
      <c r="D24" s="1"/>
      <c r="E24" s="1" t="s">
        <v>21</v>
      </c>
      <c r="F24" s="1"/>
      <c r="G24" s="1"/>
      <c r="H24" s="2">
        <f>ROUND(SUM(H20:H23),5)</f>
        <v>1801.37</v>
      </c>
      <c r="I24" s="13"/>
      <c r="J24" s="2">
        <f>ROUND(SUM(J20:J23),5)</f>
        <v>2911.58</v>
      </c>
      <c r="K24" s="13"/>
      <c r="L24" s="2">
        <f>ROUND((H24-J24),5)</f>
        <v>-1110.21</v>
      </c>
      <c r="M24" s="13"/>
      <c r="N24" s="14">
        <f>ROUND(IF(H24=0,IF(J24=0,0,SIGN(-J24)),IF(J24=0,SIGN(H24),(H24-J24)/ABS(J24))),5)</f>
        <v>-0.38131</v>
      </c>
    </row>
    <row r="25" spans="1:14" ht="12.75">
      <c r="A25" s="1"/>
      <c r="B25" s="1"/>
      <c r="C25" s="1"/>
      <c r="D25" s="1"/>
      <c r="E25" s="1" t="s">
        <v>22</v>
      </c>
      <c r="F25" s="1"/>
      <c r="G25" s="1"/>
      <c r="H25" s="2"/>
      <c r="I25" s="13"/>
      <c r="J25" s="2"/>
      <c r="K25" s="13"/>
      <c r="L25" s="2"/>
      <c r="M25" s="13"/>
      <c r="N25" s="14"/>
    </row>
    <row r="26" spans="1:14" ht="12.75">
      <c r="A26" s="1"/>
      <c r="B26" s="1"/>
      <c r="C26" s="1"/>
      <c r="D26" s="1"/>
      <c r="E26" s="1"/>
      <c r="F26" s="1" t="s">
        <v>23</v>
      </c>
      <c r="G26" s="1"/>
      <c r="H26" s="2">
        <v>37144.12</v>
      </c>
      <c r="I26" s="13"/>
      <c r="J26" s="2">
        <v>13883.11</v>
      </c>
      <c r="K26" s="13"/>
      <c r="L26" s="2">
        <f aca="true" t="shared" si="0" ref="L26:L34">ROUND((H26-J26),5)</f>
        <v>23261.01</v>
      </c>
      <c r="M26" s="13"/>
      <c r="N26" s="14">
        <f aca="true" t="shared" si="1" ref="N26:N34">ROUND(IF(H26=0,IF(J26=0,0,SIGN(-J26)),IF(J26=0,SIGN(H26),(H26-J26)/ABS(J26))),5)</f>
        <v>1.67549</v>
      </c>
    </row>
    <row r="27" spans="1:14" ht="12.75">
      <c r="A27" s="1"/>
      <c r="B27" s="1"/>
      <c r="C27" s="1"/>
      <c r="D27" s="1"/>
      <c r="E27" s="1"/>
      <c r="F27" s="1" t="s">
        <v>24</v>
      </c>
      <c r="G27" s="1"/>
      <c r="H27" s="2">
        <v>16124.41</v>
      </c>
      <c r="I27" s="13"/>
      <c r="J27" s="2">
        <v>22645.42</v>
      </c>
      <c r="K27" s="13"/>
      <c r="L27" s="2">
        <f t="shared" si="0"/>
        <v>-6521.01</v>
      </c>
      <c r="M27" s="13"/>
      <c r="N27" s="14">
        <f t="shared" si="1"/>
        <v>-0.28796</v>
      </c>
    </row>
    <row r="28" spans="1:14" ht="12.75">
      <c r="A28" s="1"/>
      <c r="B28" s="1"/>
      <c r="C28" s="1"/>
      <c r="D28" s="1"/>
      <c r="E28" s="1"/>
      <c r="F28" s="1" t="s">
        <v>25</v>
      </c>
      <c r="G28" s="1"/>
      <c r="H28" s="2">
        <v>1512.58</v>
      </c>
      <c r="I28" s="13"/>
      <c r="J28" s="2">
        <v>0</v>
      </c>
      <c r="K28" s="13"/>
      <c r="L28" s="2">
        <f t="shared" si="0"/>
        <v>1512.58</v>
      </c>
      <c r="M28" s="13"/>
      <c r="N28" s="14">
        <f t="shared" si="1"/>
        <v>1</v>
      </c>
    </row>
    <row r="29" spans="1:14" ht="12.75">
      <c r="A29" s="1"/>
      <c r="B29" s="1"/>
      <c r="C29" s="1"/>
      <c r="D29" s="1"/>
      <c r="E29" s="1"/>
      <c r="F29" s="1" t="s">
        <v>112</v>
      </c>
      <c r="G29" s="1"/>
      <c r="H29" s="2">
        <v>0</v>
      </c>
      <c r="I29" s="13"/>
      <c r="J29" s="2">
        <v>45000</v>
      </c>
      <c r="K29" s="13"/>
      <c r="L29" s="2">
        <f t="shared" si="0"/>
        <v>-45000</v>
      </c>
      <c r="M29" s="13"/>
      <c r="N29" s="14">
        <f t="shared" si="1"/>
        <v>-1</v>
      </c>
    </row>
    <row r="30" spans="1:14" ht="12.75">
      <c r="A30" s="1"/>
      <c r="B30" s="1"/>
      <c r="C30" s="1"/>
      <c r="D30" s="1"/>
      <c r="E30" s="1"/>
      <c r="F30" s="1" t="s">
        <v>26</v>
      </c>
      <c r="G30" s="1"/>
      <c r="H30" s="2">
        <v>405.64</v>
      </c>
      <c r="I30" s="13"/>
      <c r="J30" s="2">
        <v>-113.8</v>
      </c>
      <c r="K30" s="13"/>
      <c r="L30" s="2">
        <f t="shared" si="0"/>
        <v>519.44</v>
      </c>
      <c r="M30" s="13"/>
      <c r="N30" s="14">
        <f t="shared" si="1"/>
        <v>4.5645</v>
      </c>
    </row>
    <row r="31" spans="1:14" ht="12.75">
      <c r="A31" s="1"/>
      <c r="B31" s="1"/>
      <c r="C31" s="1"/>
      <c r="D31" s="1"/>
      <c r="E31" s="1"/>
      <c r="F31" s="1" t="s">
        <v>27</v>
      </c>
      <c r="G31" s="1"/>
      <c r="H31" s="2">
        <v>700.66</v>
      </c>
      <c r="I31" s="13"/>
      <c r="J31" s="2">
        <v>4153.16</v>
      </c>
      <c r="K31" s="13"/>
      <c r="L31" s="2">
        <f t="shared" si="0"/>
        <v>-3452.5</v>
      </c>
      <c r="M31" s="13"/>
      <c r="N31" s="14">
        <f t="shared" si="1"/>
        <v>-0.83129</v>
      </c>
    </row>
    <row r="32" spans="1:14" ht="12.75">
      <c r="A32" s="1"/>
      <c r="B32" s="1"/>
      <c r="C32" s="1"/>
      <c r="D32" s="1"/>
      <c r="E32" s="1"/>
      <c r="F32" s="1" t="s">
        <v>72</v>
      </c>
      <c r="G32" s="1"/>
      <c r="H32" s="2">
        <v>0</v>
      </c>
      <c r="I32" s="13"/>
      <c r="J32" s="2">
        <v>12919.67</v>
      </c>
      <c r="K32" s="13"/>
      <c r="L32" s="2">
        <f t="shared" si="0"/>
        <v>-12919.67</v>
      </c>
      <c r="M32" s="13"/>
      <c r="N32" s="14">
        <f t="shared" si="1"/>
        <v>-1</v>
      </c>
    </row>
    <row r="33" spans="1:14" ht="13.5" thickBot="1">
      <c r="A33" s="1"/>
      <c r="B33" s="1"/>
      <c r="C33" s="1"/>
      <c r="D33" s="1"/>
      <c r="E33" s="1"/>
      <c r="F33" s="1" t="s">
        <v>28</v>
      </c>
      <c r="G33" s="1"/>
      <c r="H33" s="3">
        <v>60000</v>
      </c>
      <c r="I33" s="13"/>
      <c r="J33" s="3">
        <v>0</v>
      </c>
      <c r="K33" s="13"/>
      <c r="L33" s="3">
        <f t="shared" si="0"/>
        <v>60000</v>
      </c>
      <c r="M33" s="13"/>
      <c r="N33" s="15">
        <f t="shared" si="1"/>
        <v>1</v>
      </c>
    </row>
    <row r="34" spans="1:14" ht="12.75">
      <c r="A34" s="1"/>
      <c r="B34" s="1"/>
      <c r="C34" s="1"/>
      <c r="D34" s="1"/>
      <c r="E34" s="1" t="s">
        <v>29</v>
      </c>
      <c r="F34" s="1"/>
      <c r="G34" s="1"/>
      <c r="H34" s="2">
        <f>ROUND(SUM(H25:H33),5)</f>
        <v>115887.41</v>
      </c>
      <c r="I34" s="13"/>
      <c r="J34" s="2">
        <f>ROUND(SUM(J25:J33),5)</f>
        <v>98487.56</v>
      </c>
      <c r="K34" s="13"/>
      <c r="L34" s="2">
        <f t="shared" si="0"/>
        <v>17399.85</v>
      </c>
      <c r="M34" s="13"/>
      <c r="N34" s="14">
        <f t="shared" si="1"/>
        <v>0.17667</v>
      </c>
    </row>
    <row r="35" spans="1:14" ht="12.75">
      <c r="A35" s="1"/>
      <c r="B35" s="1"/>
      <c r="C35" s="1"/>
      <c r="D35" s="1"/>
      <c r="E35" s="1" t="s">
        <v>30</v>
      </c>
      <c r="F35" s="1"/>
      <c r="G35" s="1"/>
      <c r="H35" s="2"/>
      <c r="I35" s="13"/>
      <c r="J35" s="2"/>
      <c r="K35" s="13"/>
      <c r="L35" s="2"/>
      <c r="M35" s="13"/>
      <c r="N35" s="14"/>
    </row>
    <row r="36" spans="1:14" ht="13.5" thickBot="1">
      <c r="A36" s="1"/>
      <c r="B36" s="1"/>
      <c r="C36" s="1"/>
      <c r="D36" s="1"/>
      <c r="E36" s="1"/>
      <c r="F36" s="1" t="s">
        <v>31</v>
      </c>
      <c r="G36" s="1"/>
      <c r="H36" s="3">
        <v>172.98</v>
      </c>
      <c r="I36" s="13"/>
      <c r="J36" s="3">
        <v>0</v>
      </c>
      <c r="K36" s="13"/>
      <c r="L36" s="3">
        <f>ROUND((H36-J36),5)</f>
        <v>172.98</v>
      </c>
      <c r="M36" s="13"/>
      <c r="N36" s="15">
        <f>ROUND(IF(H36=0,IF(J36=0,0,SIGN(-J36)),IF(J36=0,SIGN(H36),(H36-J36)/ABS(J36))),5)</f>
        <v>1</v>
      </c>
    </row>
    <row r="37" spans="1:14" ht="12.75">
      <c r="A37" s="1"/>
      <c r="B37" s="1"/>
      <c r="C37" s="1"/>
      <c r="D37" s="1"/>
      <c r="E37" s="1" t="s">
        <v>32</v>
      </c>
      <c r="F37" s="1"/>
      <c r="G37" s="1"/>
      <c r="H37" s="2">
        <f>ROUND(SUM(H35:H36),5)</f>
        <v>172.98</v>
      </c>
      <c r="I37" s="13"/>
      <c r="J37" s="2">
        <f>ROUND(SUM(J35:J36),5)</f>
        <v>0</v>
      </c>
      <c r="K37" s="13"/>
      <c r="L37" s="2">
        <f>ROUND((H37-J37),5)</f>
        <v>172.98</v>
      </c>
      <c r="M37" s="13"/>
      <c r="N37" s="14">
        <f>ROUND(IF(H37=0,IF(J37=0,0,SIGN(-J37)),IF(J37=0,SIGN(H37),(H37-J37)/ABS(J37))),5)</f>
        <v>1</v>
      </c>
    </row>
    <row r="38" spans="1:14" ht="12.75">
      <c r="A38" s="1"/>
      <c r="B38" s="1"/>
      <c r="C38" s="1"/>
      <c r="D38" s="1"/>
      <c r="E38" s="1" t="s">
        <v>33</v>
      </c>
      <c r="F38" s="1"/>
      <c r="G38" s="1"/>
      <c r="H38" s="2"/>
      <c r="I38" s="13"/>
      <c r="J38" s="2"/>
      <c r="K38" s="13"/>
      <c r="L38" s="2"/>
      <c r="M38" s="13"/>
      <c r="N38" s="14"/>
    </row>
    <row r="39" spans="1:14" ht="12.75">
      <c r="A39" s="1"/>
      <c r="B39" s="1"/>
      <c r="C39" s="1"/>
      <c r="D39" s="1"/>
      <c r="E39" s="1"/>
      <c r="F39" s="1" t="s">
        <v>34</v>
      </c>
      <c r="G39" s="1"/>
      <c r="H39" s="2">
        <v>5724.32</v>
      </c>
      <c r="I39" s="13"/>
      <c r="J39" s="2">
        <v>6518.62</v>
      </c>
      <c r="K39" s="13"/>
      <c r="L39" s="2">
        <f aca="true" t="shared" si="2" ref="L39:L64">ROUND((H39-J39),5)</f>
        <v>-794.3</v>
      </c>
      <c r="M39" s="13"/>
      <c r="N39" s="14">
        <f aca="true" t="shared" si="3" ref="N39:N64">ROUND(IF(H39=0,IF(J39=0,0,SIGN(-J39)),IF(J39=0,SIGN(H39),(H39-J39)/ABS(J39))),5)</f>
        <v>-0.12185</v>
      </c>
    </row>
    <row r="40" spans="1:14" ht="12.75">
      <c r="A40" s="1"/>
      <c r="B40" s="1"/>
      <c r="C40" s="1"/>
      <c r="D40" s="1"/>
      <c r="E40" s="1"/>
      <c r="F40" s="1" t="s">
        <v>35</v>
      </c>
      <c r="G40" s="1"/>
      <c r="H40" s="2">
        <v>3940.05</v>
      </c>
      <c r="I40" s="13"/>
      <c r="J40" s="2">
        <v>1859.96</v>
      </c>
      <c r="K40" s="13"/>
      <c r="L40" s="2">
        <f t="shared" si="2"/>
        <v>2080.09</v>
      </c>
      <c r="M40" s="13"/>
      <c r="N40" s="14">
        <f t="shared" si="3"/>
        <v>1.11835</v>
      </c>
    </row>
    <row r="41" spans="1:14" ht="12.75">
      <c r="A41" s="1"/>
      <c r="B41" s="1"/>
      <c r="C41" s="1"/>
      <c r="D41" s="1"/>
      <c r="E41" s="1"/>
      <c r="F41" s="1" t="s">
        <v>36</v>
      </c>
      <c r="G41" s="1"/>
      <c r="H41" s="2">
        <v>227327.4</v>
      </c>
      <c r="I41" s="13"/>
      <c r="J41" s="2">
        <v>0</v>
      </c>
      <c r="K41" s="13"/>
      <c r="L41" s="2">
        <f t="shared" si="2"/>
        <v>227327.4</v>
      </c>
      <c r="M41" s="13"/>
      <c r="N41" s="14">
        <f t="shared" si="3"/>
        <v>1</v>
      </c>
    </row>
    <row r="42" spans="1:14" ht="12.75">
      <c r="A42" s="1"/>
      <c r="B42" s="1"/>
      <c r="C42" s="1"/>
      <c r="D42" s="1"/>
      <c r="E42" s="1"/>
      <c r="F42" s="1" t="s">
        <v>37</v>
      </c>
      <c r="G42" s="1"/>
      <c r="H42" s="2">
        <v>35323.07</v>
      </c>
      <c r="I42" s="13"/>
      <c r="J42" s="2">
        <v>56424.62</v>
      </c>
      <c r="K42" s="13"/>
      <c r="L42" s="2">
        <f t="shared" si="2"/>
        <v>-21101.55</v>
      </c>
      <c r="M42" s="13"/>
      <c r="N42" s="14">
        <f t="shared" si="3"/>
        <v>-0.37398</v>
      </c>
    </row>
    <row r="43" spans="1:14" ht="12.75">
      <c r="A43" s="1"/>
      <c r="B43" s="1"/>
      <c r="C43" s="1"/>
      <c r="D43" s="1"/>
      <c r="E43" s="1"/>
      <c r="F43" s="1" t="s">
        <v>38</v>
      </c>
      <c r="G43" s="1"/>
      <c r="H43" s="2">
        <v>39335.07</v>
      </c>
      <c r="I43" s="13"/>
      <c r="J43" s="2">
        <v>53924.97</v>
      </c>
      <c r="K43" s="13"/>
      <c r="L43" s="2">
        <f t="shared" si="2"/>
        <v>-14589.9</v>
      </c>
      <c r="M43" s="13"/>
      <c r="N43" s="14">
        <f t="shared" si="3"/>
        <v>-0.27056</v>
      </c>
    </row>
    <row r="44" spans="1:14" ht="12.75">
      <c r="A44" s="1"/>
      <c r="B44" s="1"/>
      <c r="C44" s="1"/>
      <c r="D44" s="1"/>
      <c r="E44" s="1"/>
      <c r="F44" s="1" t="s">
        <v>39</v>
      </c>
      <c r="G44" s="1"/>
      <c r="H44" s="2">
        <v>11570.56</v>
      </c>
      <c r="I44" s="13"/>
      <c r="J44" s="2">
        <v>14545.41</v>
      </c>
      <c r="K44" s="13"/>
      <c r="L44" s="2">
        <f t="shared" si="2"/>
        <v>-2974.85</v>
      </c>
      <c r="M44" s="13"/>
      <c r="N44" s="14">
        <f t="shared" si="3"/>
        <v>-0.20452</v>
      </c>
    </row>
    <row r="45" spans="1:14" ht="12.75">
      <c r="A45" s="1"/>
      <c r="B45" s="1"/>
      <c r="C45" s="1"/>
      <c r="D45" s="1"/>
      <c r="E45" s="1"/>
      <c r="F45" s="1" t="s">
        <v>40</v>
      </c>
      <c r="G45" s="1"/>
      <c r="H45" s="2">
        <v>403.76</v>
      </c>
      <c r="I45" s="13"/>
      <c r="J45" s="2">
        <v>31.69</v>
      </c>
      <c r="K45" s="13"/>
      <c r="L45" s="2">
        <f t="shared" si="2"/>
        <v>372.07</v>
      </c>
      <c r="M45" s="13"/>
      <c r="N45" s="14">
        <f t="shared" si="3"/>
        <v>11.74093</v>
      </c>
    </row>
    <row r="46" spans="1:14" ht="12.75">
      <c r="A46" s="1"/>
      <c r="B46" s="1"/>
      <c r="C46" s="1"/>
      <c r="D46" s="1"/>
      <c r="E46" s="1"/>
      <c r="F46" s="1" t="s">
        <v>41</v>
      </c>
      <c r="G46" s="1"/>
      <c r="H46" s="2">
        <v>21517.31</v>
      </c>
      <c r="I46" s="13"/>
      <c r="J46" s="2">
        <v>15863.8</v>
      </c>
      <c r="K46" s="13"/>
      <c r="L46" s="2">
        <f t="shared" si="2"/>
        <v>5653.51</v>
      </c>
      <c r="M46" s="13"/>
      <c r="N46" s="14">
        <f t="shared" si="3"/>
        <v>0.35638</v>
      </c>
    </row>
    <row r="47" spans="1:14" ht="12.75">
      <c r="A47" s="1"/>
      <c r="B47" s="1"/>
      <c r="C47" s="1"/>
      <c r="D47" s="1"/>
      <c r="E47" s="1"/>
      <c r="F47" s="1" t="s">
        <v>42</v>
      </c>
      <c r="G47" s="1"/>
      <c r="H47" s="2">
        <v>401058.76</v>
      </c>
      <c r="I47" s="13"/>
      <c r="J47" s="2">
        <v>52113.39</v>
      </c>
      <c r="K47" s="13"/>
      <c r="L47" s="2">
        <f t="shared" si="2"/>
        <v>348945.37</v>
      </c>
      <c r="M47" s="13"/>
      <c r="N47" s="14">
        <f t="shared" si="3"/>
        <v>6.69589</v>
      </c>
    </row>
    <row r="48" spans="1:14" ht="12.75">
      <c r="A48" s="1"/>
      <c r="B48" s="1"/>
      <c r="C48" s="1"/>
      <c r="D48" s="1"/>
      <c r="E48" s="1"/>
      <c r="F48" s="1" t="s">
        <v>43</v>
      </c>
      <c r="G48" s="1"/>
      <c r="H48" s="2">
        <v>124730.3</v>
      </c>
      <c r="I48" s="13"/>
      <c r="J48" s="2">
        <v>181588.32</v>
      </c>
      <c r="K48" s="13"/>
      <c r="L48" s="2">
        <f t="shared" si="2"/>
        <v>-56858.02</v>
      </c>
      <c r="M48" s="13"/>
      <c r="N48" s="14">
        <f t="shared" si="3"/>
        <v>-0.31311</v>
      </c>
    </row>
    <row r="49" spans="1:14" ht="12.75">
      <c r="A49" s="1"/>
      <c r="B49" s="1"/>
      <c r="C49" s="1"/>
      <c r="D49" s="1"/>
      <c r="E49" s="1"/>
      <c r="F49" s="1" t="s">
        <v>44</v>
      </c>
      <c r="G49" s="1"/>
      <c r="H49" s="2">
        <v>11000</v>
      </c>
      <c r="I49" s="13"/>
      <c r="J49" s="2">
        <v>17250</v>
      </c>
      <c r="K49" s="13"/>
      <c r="L49" s="2">
        <f t="shared" si="2"/>
        <v>-6250</v>
      </c>
      <c r="M49" s="13"/>
      <c r="N49" s="14">
        <f t="shared" si="3"/>
        <v>-0.36232</v>
      </c>
    </row>
    <row r="50" spans="1:14" ht="12.75">
      <c r="A50" s="1"/>
      <c r="B50" s="1"/>
      <c r="C50" s="1"/>
      <c r="D50" s="1"/>
      <c r="E50" s="1"/>
      <c r="F50" s="1" t="s">
        <v>45</v>
      </c>
      <c r="G50" s="1"/>
      <c r="H50" s="2">
        <v>3112.5</v>
      </c>
      <c r="I50" s="13"/>
      <c r="J50" s="2">
        <v>0</v>
      </c>
      <c r="K50" s="13"/>
      <c r="L50" s="2">
        <f t="shared" si="2"/>
        <v>3112.5</v>
      </c>
      <c r="M50" s="13"/>
      <c r="N50" s="14">
        <f t="shared" si="3"/>
        <v>1</v>
      </c>
    </row>
    <row r="51" spans="1:14" ht="12.75">
      <c r="A51" s="1"/>
      <c r="B51" s="1"/>
      <c r="C51" s="1"/>
      <c r="D51" s="1"/>
      <c r="E51" s="1"/>
      <c r="F51" s="1" t="s">
        <v>46</v>
      </c>
      <c r="G51" s="1"/>
      <c r="H51" s="2">
        <v>1467.47</v>
      </c>
      <c r="I51" s="13"/>
      <c r="J51" s="2">
        <v>0</v>
      </c>
      <c r="K51" s="13"/>
      <c r="L51" s="2">
        <f t="shared" si="2"/>
        <v>1467.47</v>
      </c>
      <c r="M51" s="13"/>
      <c r="N51" s="14">
        <f t="shared" si="3"/>
        <v>1</v>
      </c>
    </row>
    <row r="52" spans="1:14" ht="12.75">
      <c r="A52" s="1"/>
      <c r="B52" s="1"/>
      <c r="C52" s="1"/>
      <c r="D52" s="1"/>
      <c r="E52" s="1"/>
      <c r="F52" s="1" t="s">
        <v>47</v>
      </c>
      <c r="G52" s="1"/>
      <c r="H52" s="2">
        <v>21529.68</v>
      </c>
      <c r="I52" s="13"/>
      <c r="J52" s="2">
        <v>14693.15</v>
      </c>
      <c r="K52" s="13"/>
      <c r="L52" s="2">
        <f t="shared" si="2"/>
        <v>6836.53</v>
      </c>
      <c r="M52" s="13"/>
      <c r="N52" s="14">
        <f t="shared" si="3"/>
        <v>0.46529</v>
      </c>
    </row>
    <row r="53" spans="1:14" ht="12.75">
      <c r="A53" s="1"/>
      <c r="B53" s="1"/>
      <c r="C53" s="1"/>
      <c r="D53" s="1"/>
      <c r="E53" s="1"/>
      <c r="F53" s="1" t="s">
        <v>113</v>
      </c>
      <c r="G53" s="1"/>
      <c r="H53" s="2">
        <v>0</v>
      </c>
      <c r="I53" s="13"/>
      <c r="J53" s="2">
        <v>250</v>
      </c>
      <c r="K53" s="13"/>
      <c r="L53" s="2">
        <f t="shared" si="2"/>
        <v>-250</v>
      </c>
      <c r="M53" s="13"/>
      <c r="N53" s="14">
        <f t="shared" si="3"/>
        <v>-1</v>
      </c>
    </row>
    <row r="54" spans="1:14" ht="12.75">
      <c r="A54" s="1"/>
      <c r="B54" s="1"/>
      <c r="C54" s="1"/>
      <c r="D54" s="1"/>
      <c r="E54" s="1"/>
      <c r="F54" s="1" t="s">
        <v>114</v>
      </c>
      <c r="G54" s="1"/>
      <c r="H54" s="2">
        <v>0</v>
      </c>
      <c r="I54" s="13"/>
      <c r="J54" s="2">
        <v>1000</v>
      </c>
      <c r="K54" s="13"/>
      <c r="L54" s="2">
        <f t="shared" si="2"/>
        <v>-1000</v>
      </c>
      <c r="M54" s="13"/>
      <c r="N54" s="14">
        <f t="shared" si="3"/>
        <v>-1</v>
      </c>
    </row>
    <row r="55" spans="1:14" ht="12.75">
      <c r="A55" s="1"/>
      <c r="B55" s="1"/>
      <c r="C55" s="1"/>
      <c r="D55" s="1"/>
      <c r="E55" s="1"/>
      <c r="F55" s="1" t="s">
        <v>48</v>
      </c>
      <c r="G55" s="1"/>
      <c r="H55" s="2">
        <v>10118.09</v>
      </c>
      <c r="I55" s="13"/>
      <c r="J55" s="2">
        <v>-1649</v>
      </c>
      <c r="K55" s="13"/>
      <c r="L55" s="2">
        <f t="shared" si="2"/>
        <v>11767.09</v>
      </c>
      <c r="M55" s="13"/>
      <c r="N55" s="14">
        <f t="shared" si="3"/>
        <v>7.13589</v>
      </c>
    </row>
    <row r="56" spans="1:14" ht="12.75">
      <c r="A56" s="1"/>
      <c r="B56" s="1"/>
      <c r="C56" s="1"/>
      <c r="D56" s="1"/>
      <c r="E56" s="1"/>
      <c r="F56" s="1" t="s">
        <v>115</v>
      </c>
      <c r="G56" s="1"/>
      <c r="H56" s="2">
        <v>0</v>
      </c>
      <c r="I56" s="13"/>
      <c r="J56" s="2">
        <v>826.18</v>
      </c>
      <c r="K56" s="13"/>
      <c r="L56" s="2">
        <f t="shared" si="2"/>
        <v>-826.18</v>
      </c>
      <c r="M56" s="13"/>
      <c r="N56" s="14">
        <f t="shared" si="3"/>
        <v>-1</v>
      </c>
    </row>
    <row r="57" spans="1:14" ht="12.75">
      <c r="A57" s="1"/>
      <c r="B57" s="1"/>
      <c r="C57" s="1"/>
      <c r="D57" s="1"/>
      <c r="E57" s="1"/>
      <c r="F57" s="1" t="s">
        <v>49</v>
      </c>
      <c r="G57" s="1"/>
      <c r="H57" s="2">
        <v>16616.02</v>
      </c>
      <c r="I57" s="13"/>
      <c r="J57" s="2">
        <v>26621.79</v>
      </c>
      <c r="K57" s="13"/>
      <c r="L57" s="2">
        <f t="shared" si="2"/>
        <v>-10005.77</v>
      </c>
      <c r="M57" s="13"/>
      <c r="N57" s="14">
        <f t="shared" si="3"/>
        <v>-0.37585</v>
      </c>
    </row>
    <row r="58" spans="1:14" ht="12.75">
      <c r="A58" s="1"/>
      <c r="B58" s="1"/>
      <c r="C58" s="1"/>
      <c r="D58" s="1"/>
      <c r="E58" s="1"/>
      <c r="F58" s="1" t="s">
        <v>50</v>
      </c>
      <c r="G58" s="1"/>
      <c r="H58" s="2">
        <v>8.16</v>
      </c>
      <c r="I58" s="13"/>
      <c r="J58" s="2">
        <v>14.4</v>
      </c>
      <c r="K58" s="13"/>
      <c r="L58" s="2">
        <f t="shared" si="2"/>
        <v>-6.24</v>
      </c>
      <c r="M58" s="13"/>
      <c r="N58" s="14">
        <f t="shared" si="3"/>
        <v>-0.43333</v>
      </c>
    </row>
    <row r="59" spans="1:14" ht="12.75">
      <c r="A59" s="1"/>
      <c r="B59" s="1"/>
      <c r="C59" s="1"/>
      <c r="D59" s="1"/>
      <c r="E59" s="1"/>
      <c r="F59" s="1" t="s">
        <v>51</v>
      </c>
      <c r="G59" s="1"/>
      <c r="H59" s="2">
        <v>2625</v>
      </c>
      <c r="I59" s="13"/>
      <c r="J59" s="2">
        <v>5550</v>
      </c>
      <c r="K59" s="13"/>
      <c r="L59" s="2">
        <f t="shared" si="2"/>
        <v>-2925</v>
      </c>
      <c r="M59" s="13"/>
      <c r="N59" s="14">
        <f t="shared" si="3"/>
        <v>-0.52703</v>
      </c>
    </row>
    <row r="60" spans="1:14" ht="12.75">
      <c r="A60" s="1"/>
      <c r="B60" s="1"/>
      <c r="C60" s="1"/>
      <c r="D60" s="1"/>
      <c r="E60" s="1"/>
      <c r="F60" s="1" t="s">
        <v>52</v>
      </c>
      <c r="G60" s="1"/>
      <c r="H60" s="2">
        <v>9603.25</v>
      </c>
      <c r="I60" s="13"/>
      <c r="J60" s="2">
        <v>18866.67</v>
      </c>
      <c r="K60" s="13"/>
      <c r="L60" s="2">
        <f t="shared" si="2"/>
        <v>-9263.42</v>
      </c>
      <c r="M60" s="13"/>
      <c r="N60" s="14">
        <f t="shared" si="3"/>
        <v>-0.49099</v>
      </c>
    </row>
    <row r="61" spans="1:14" ht="12.75">
      <c r="A61" s="1"/>
      <c r="B61" s="1"/>
      <c r="C61" s="1"/>
      <c r="D61" s="1"/>
      <c r="E61" s="1"/>
      <c r="F61" s="1" t="s">
        <v>116</v>
      </c>
      <c r="G61" s="1"/>
      <c r="H61" s="2">
        <v>0</v>
      </c>
      <c r="I61" s="13"/>
      <c r="J61" s="2">
        <v>775</v>
      </c>
      <c r="K61" s="13"/>
      <c r="L61" s="2">
        <f t="shared" si="2"/>
        <v>-775</v>
      </c>
      <c r="M61" s="13"/>
      <c r="N61" s="14">
        <f t="shared" si="3"/>
        <v>-1</v>
      </c>
    </row>
    <row r="62" spans="1:14" ht="12.75">
      <c r="A62" s="1"/>
      <c r="B62" s="1"/>
      <c r="C62" s="1"/>
      <c r="D62" s="1"/>
      <c r="E62" s="1"/>
      <c r="F62" s="1" t="s">
        <v>27</v>
      </c>
      <c r="G62" s="1"/>
      <c r="H62" s="2">
        <v>467.64</v>
      </c>
      <c r="I62" s="13"/>
      <c r="J62" s="2">
        <v>0</v>
      </c>
      <c r="K62" s="13"/>
      <c r="L62" s="2">
        <f t="shared" si="2"/>
        <v>467.64</v>
      </c>
      <c r="M62" s="13"/>
      <c r="N62" s="14">
        <f t="shared" si="3"/>
        <v>1</v>
      </c>
    </row>
    <row r="63" spans="1:14" ht="13.5" thickBot="1">
      <c r="A63" s="1"/>
      <c r="B63" s="1"/>
      <c r="C63" s="1"/>
      <c r="D63" s="1"/>
      <c r="E63" s="1"/>
      <c r="F63" s="1" t="s">
        <v>53</v>
      </c>
      <c r="G63" s="1"/>
      <c r="H63" s="3">
        <v>34000</v>
      </c>
      <c r="I63" s="13"/>
      <c r="J63" s="3">
        <v>32500</v>
      </c>
      <c r="K63" s="13"/>
      <c r="L63" s="3">
        <f t="shared" si="2"/>
        <v>1500</v>
      </c>
      <c r="M63" s="13"/>
      <c r="N63" s="15">
        <f t="shared" si="3"/>
        <v>0.04615</v>
      </c>
    </row>
    <row r="64" spans="1:14" ht="12.75">
      <c r="A64" s="1"/>
      <c r="B64" s="1"/>
      <c r="C64" s="1"/>
      <c r="D64" s="1"/>
      <c r="E64" s="1" t="s">
        <v>54</v>
      </c>
      <c r="F64" s="1"/>
      <c r="G64" s="1"/>
      <c r="H64" s="2">
        <f>ROUND(SUM(H38:H63),5)</f>
        <v>981478.41</v>
      </c>
      <c r="I64" s="13"/>
      <c r="J64" s="2">
        <f>ROUND(SUM(J38:J63),5)</f>
        <v>499568.97</v>
      </c>
      <c r="K64" s="13"/>
      <c r="L64" s="2">
        <f t="shared" si="2"/>
        <v>481909.44</v>
      </c>
      <c r="M64" s="13"/>
      <c r="N64" s="14">
        <f t="shared" si="3"/>
        <v>0.96465</v>
      </c>
    </row>
    <row r="65" spans="1:14" ht="12.75">
      <c r="A65" s="1"/>
      <c r="B65" s="1"/>
      <c r="C65" s="1"/>
      <c r="D65" s="1"/>
      <c r="E65" s="1" t="s">
        <v>55</v>
      </c>
      <c r="F65" s="1"/>
      <c r="G65" s="1"/>
      <c r="H65" s="2"/>
      <c r="I65" s="13"/>
      <c r="J65" s="2"/>
      <c r="K65" s="13"/>
      <c r="L65" s="2"/>
      <c r="M65" s="13"/>
      <c r="N65" s="14"/>
    </row>
    <row r="66" spans="1:14" ht="12.75">
      <c r="A66" s="1"/>
      <c r="B66" s="1"/>
      <c r="C66" s="1"/>
      <c r="D66" s="1"/>
      <c r="E66" s="1"/>
      <c r="F66" s="1" t="s">
        <v>56</v>
      </c>
      <c r="G66" s="1"/>
      <c r="H66" s="2">
        <v>283.81</v>
      </c>
      <c r="I66" s="13"/>
      <c r="J66" s="2">
        <v>439.04</v>
      </c>
      <c r="K66" s="13"/>
      <c r="L66" s="2">
        <f>ROUND((H66-J66),5)</f>
        <v>-155.23</v>
      </c>
      <c r="M66" s="13"/>
      <c r="N66" s="14">
        <f>ROUND(IF(H66=0,IF(J66=0,0,SIGN(-J66)),IF(J66=0,SIGN(H66),(H66-J66)/ABS(J66))),5)</f>
        <v>-0.35357</v>
      </c>
    </row>
    <row r="67" spans="1:14" ht="12.75">
      <c r="A67" s="1"/>
      <c r="B67" s="1"/>
      <c r="C67" s="1"/>
      <c r="D67" s="1"/>
      <c r="E67" s="1"/>
      <c r="F67" s="1" t="s">
        <v>57</v>
      </c>
      <c r="G67" s="1"/>
      <c r="H67" s="2">
        <v>364.23</v>
      </c>
      <c r="I67" s="13"/>
      <c r="J67" s="2">
        <v>370.54</v>
      </c>
      <c r="K67" s="13"/>
      <c r="L67" s="2">
        <f>ROUND((H67-J67),5)</f>
        <v>-6.31</v>
      </c>
      <c r="M67" s="13"/>
      <c r="N67" s="14">
        <f>ROUND(IF(H67=0,IF(J67=0,0,SIGN(-J67)),IF(J67=0,SIGN(H67),(H67-J67)/ABS(J67))),5)</f>
        <v>-0.01703</v>
      </c>
    </row>
    <row r="68" spans="1:14" ht="12.75">
      <c r="A68" s="1"/>
      <c r="B68" s="1"/>
      <c r="C68" s="1"/>
      <c r="D68" s="1"/>
      <c r="E68" s="1"/>
      <c r="F68" s="1" t="s">
        <v>58</v>
      </c>
      <c r="G68" s="1"/>
      <c r="H68" s="2"/>
      <c r="I68" s="13"/>
      <c r="J68" s="2"/>
      <c r="K68" s="13"/>
      <c r="L68" s="2"/>
      <c r="M68" s="13"/>
      <c r="N68" s="14"/>
    </row>
    <row r="69" spans="1:14" ht="12.75">
      <c r="A69" s="1"/>
      <c r="B69" s="1"/>
      <c r="C69" s="1"/>
      <c r="D69" s="1"/>
      <c r="E69" s="1"/>
      <c r="F69" s="1"/>
      <c r="G69" s="1" t="s">
        <v>59</v>
      </c>
      <c r="H69" s="2">
        <v>625</v>
      </c>
      <c r="I69" s="13"/>
      <c r="J69" s="2">
        <v>0</v>
      </c>
      <c r="K69" s="13"/>
      <c r="L69" s="2">
        <f aca="true" t="shared" si="4" ref="L69:L76">ROUND((H69-J69),5)</f>
        <v>625</v>
      </c>
      <c r="M69" s="13"/>
      <c r="N69" s="14">
        <f aca="true" t="shared" si="5" ref="N69:N76">ROUND(IF(H69=0,IF(J69=0,0,SIGN(-J69)),IF(J69=0,SIGN(H69),(H69-J69)/ABS(J69))),5)</f>
        <v>1</v>
      </c>
    </row>
    <row r="70" spans="1:14" ht="12.75">
      <c r="A70" s="1"/>
      <c r="B70" s="1"/>
      <c r="C70" s="1"/>
      <c r="D70" s="1"/>
      <c r="E70" s="1"/>
      <c r="F70" s="1"/>
      <c r="G70" s="1" t="s">
        <v>117</v>
      </c>
      <c r="H70" s="2">
        <v>0</v>
      </c>
      <c r="I70" s="13"/>
      <c r="J70" s="2">
        <v>450</v>
      </c>
      <c r="K70" s="13"/>
      <c r="L70" s="2">
        <f t="shared" si="4"/>
        <v>-450</v>
      </c>
      <c r="M70" s="13"/>
      <c r="N70" s="14">
        <f t="shared" si="5"/>
        <v>-1</v>
      </c>
    </row>
    <row r="71" spans="1:14" ht="13.5" thickBot="1">
      <c r="A71" s="1"/>
      <c r="B71" s="1"/>
      <c r="C71" s="1"/>
      <c r="D71" s="1"/>
      <c r="E71" s="1"/>
      <c r="F71" s="1"/>
      <c r="G71" s="1" t="s">
        <v>60</v>
      </c>
      <c r="H71" s="3">
        <v>44661.2</v>
      </c>
      <c r="I71" s="13"/>
      <c r="J71" s="3">
        <v>22698</v>
      </c>
      <c r="K71" s="13"/>
      <c r="L71" s="3">
        <f t="shared" si="4"/>
        <v>21963.2</v>
      </c>
      <c r="M71" s="13"/>
      <c r="N71" s="15">
        <f t="shared" si="5"/>
        <v>0.96763</v>
      </c>
    </row>
    <row r="72" spans="1:14" ht="12.75">
      <c r="A72" s="1"/>
      <c r="B72" s="1"/>
      <c r="C72" s="1"/>
      <c r="D72" s="1"/>
      <c r="E72" s="1"/>
      <c r="F72" s="1" t="s">
        <v>61</v>
      </c>
      <c r="G72" s="1"/>
      <c r="H72" s="2">
        <f>ROUND(SUM(H68:H71),5)</f>
        <v>45286.2</v>
      </c>
      <c r="I72" s="13"/>
      <c r="J72" s="2">
        <f>ROUND(SUM(J68:J71),5)</f>
        <v>23148</v>
      </c>
      <c r="K72" s="13"/>
      <c r="L72" s="2">
        <f t="shared" si="4"/>
        <v>22138.2</v>
      </c>
      <c r="M72" s="13"/>
      <c r="N72" s="14">
        <f t="shared" si="5"/>
        <v>0.95638</v>
      </c>
    </row>
    <row r="73" spans="1:14" ht="12.75">
      <c r="A73" s="1"/>
      <c r="B73" s="1"/>
      <c r="C73" s="1"/>
      <c r="D73" s="1"/>
      <c r="E73" s="1"/>
      <c r="F73" s="1" t="s">
        <v>25</v>
      </c>
      <c r="G73" s="1"/>
      <c r="H73" s="2">
        <v>1098.41</v>
      </c>
      <c r="I73" s="13"/>
      <c r="J73" s="2">
        <v>137.25</v>
      </c>
      <c r="K73" s="13"/>
      <c r="L73" s="2">
        <f t="shared" si="4"/>
        <v>961.16</v>
      </c>
      <c r="M73" s="13"/>
      <c r="N73" s="14">
        <f t="shared" si="5"/>
        <v>7.00299</v>
      </c>
    </row>
    <row r="74" spans="1:14" ht="12.75">
      <c r="A74" s="1"/>
      <c r="B74" s="1"/>
      <c r="C74" s="1"/>
      <c r="D74" s="1"/>
      <c r="E74" s="1"/>
      <c r="F74" s="1" t="s">
        <v>62</v>
      </c>
      <c r="G74" s="1"/>
      <c r="H74" s="2">
        <v>2283.53</v>
      </c>
      <c r="I74" s="13"/>
      <c r="J74" s="2">
        <v>2376.12</v>
      </c>
      <c r="K74" s="13"/>
      <c r="L74" s="2">
        <f t="shared" si="4"/>
        <v>-92.59</v>
      </c>
      <c r="M74" s="13"/>
      <c r="N74" s="14">
        <f t="shared" si="5"/>
        <v>-0.03897</v>
      </c>
    </row>
    <row r="75" spans="1:14" ht="12.75">
      <c r="A75" s="1"/>
      <c r="B75" s="1"/>
      <c r="C75" s="1"/>
      <c r="D75" s="1"/>
      <c r="E75" s="1"/>
      <c r="F75" s="1" t="s">
        <v>63</v>
      </c>
      <c r="G75" s="1"/>
      <c r="H75" s="2">
        <v>3877.91</v>
      </c>
      <c r="I75" s="13"/>
      <c r="J75" s="2">
        <v>1575.73</v>
      </c>
      <c r="K75" s="13"/>
      <c r="L75" s="2">
        <f t="shared" si="4"/>
        <v>2302.18</v>
      </c>
      <c r="M75" s="13"/>
      <c r="N75" s="14">
        <f t="shared" si="5"/>
        <v>1.46102</v>
      </c>
    </row>
    <row r="76" spans="1:14" ht="12.75">
      <c r="A76" s="1"/>
      <c r="B76" s="1"/>
      <c r="C76" s="1"/>
      <c r="D76" s="1"/>
      <c r="E76" s="1"/>
      <c r="F76" s="1" t="s">
        <v>64</v>
      </c>
      <c r="G76" s="1"/>
      <c r="H76" s="2">
        <v>423.48</v>
      </c>
      <c r="I76" s="13"/>
      <c r="J76" s="2">
        <v>203.99</v>
      </c>
      <c r="K76" s="13"/>
      <c r="L76" s="2">
        <f t="shared" si="4"/>
        <v>219.49</v>
      </c>
      <c r="M76" s="13"/>
      <c r="N76" s="14">
        <f t="shared" si="5"/>
        <v>1.07598</v>
      </c>
    </row>
    <row r="77" spans="1:14" ht="12.75">
      <c r="A77" s="1"/>
      <c r="B77" s="1"/>
      <c r="C77" s="1"/>
      <c r="D77" s="1"/>
      <c r="E77" s="1"/>
      <c r="F77" s="1" t="s">
        <v>65</v>
      </c>
      <c r="G77" s="1"/>
      <c r="H77" s="2"/>
      <c r="I77" s="13"/>
      <c r="J77" s="2"/>
      <c r="K77" s="13"/>
      <c r="L77" s="2"/>
      <c r="M77" s="13"/>
      <c r="N77" s="14"/>
    </row>
    <row r="78" spans="1:14" ht="12.75">
      <c r="A78" s="1"/>
      <c r="B78" s="1"/>
      <c r="C78" s="1"/>
      <c r="D78" s="1"/>
      <c r="E78" s="1"/>
      <c r="F78" s="1"/>
      <c r="G78" s="1" t="s">
        <v>66</v>
      </c>
      <c r="H78" s="2">
        <v>5000</v>
      </c>
      <c r="I78" s="13"/>
      <c r="J78" s="2">
        <v>10000</v>
      </c>
      <c r="K78" s="13"/>
      <c r="L78" s="2">
        <f aca="true" t="shared" si="6" ref="L78:L87">ROUND((H78-J78),5)</f>
        <v>-5000</v>
      </c>
      <c r="M78" s="13"/>
      <c r="N78" s="14">
        <f aca="true" t="shared" si="7" ref="N78:N87">ROUND(IF(H78=0,IF(J78=0,0,SIGN(-J78)),IF(J78=0,SIGN(H78),(H78-J78)/ABS(J78))),5)</f>
        <v>-0.5</v>
      </c>
    </row>
    <row r="79" spans="1:14" ht="12.75">
      <c r="A79" s="1"/>
      <c r="B79" s="1"/>
      <c r="C79" s="1"/>
      <c r="D79" s="1"/>
      <c r="E79" s="1"/>
      <c r="F79" s="1"/>
      <c r="G79" s="1" t="s">
        <v>118</v>
      </c>
      <c r="H79" s="2">
        <v>0</v>
      </c>
      <c r="I79" s="13"/>
      <c r="J79" s="2">
        <v>14399.77</v>
      </c>
      <c r="K79" s="13"/>
      <c r="L79" s="2">
        <f t="shared" si="6"/>
        <v>-14399.77</v>
      </c>
      <c r="M79" s="13"/>
      <c r="N79" s="14">
        <f t="shared" si="7"/>
        <v>-1</v>
      </c>
    </row>
    <row r="80" spans="1:14" ht="13.5" thickBot="1">
      <c r="A80" s="1"/>
      <c r="B80" s="1"/>
      <c r="C80" s="1"/>
      <c r="D80" s="1"/>
      <c r="E80" s="1"/>
      <c r="F80" s="1"/>
      <c r="G80" s="1" t="s">
        <v>67</v>
      </c>
      <c r="H80" s="3">
        <v>623.5</v>
      </c>
      <c r="I80" s="13"/>
      <c r="J80" s="3">
        <v>0</v>
      </c>
      <c r="K80" s="13"/>
      <c r="L80" s="3">
        <f t="shared" si="6"/>
        <v>623.5</v>
      </c>
      <c r="M80" s="13"/>
      <c r="N80" s="15">
        <f t="shared" si="7"/>
        <v>1</v>
      </c>
    </row>
    <row r="81" spans="1:14" ht="12.75">
      <c r="A81" s="1"/>
      <c r="B81" s="1"/>
      <c r="C81" s="1"/>
      <c r="D81" s="1"/>
      <c r="E81" s="1"/>
      <c r="F81" s="1" t="s">
        <v>68</v>
      </c>
      <c r="G81" s="1"/>
      <c r="H81" s="2">
        <f>ROUND(SUM(H77:H80),5)</f>
        <v>5623.5</v>
      </c>
      <c r="I81" s="13"/>
      <c r="J81" s="2">
        <f>ROUND(SUM(J77:J80),5)</f>
        <v>24399.77</v>
      </c>
      <c r="K81" s="13"/>
      <c r="L81" s="2">
        <f t="shared" si="6"/>
        <v>-18776.27</v>
      </c>
      <c r="M81" s="13"/>
      <c r="N81" s="14">
        <f t="shared" si="7"/>
        <v>-0.76953</v>
      </c>
    </row>
    <row r="82" spans="1:14" ht="12.75">
      <c r="A82" s="1"/>
      <c r="B82" s="1"/>
      <c r="C82" s="1"/>
      <c r="D82" s="1"/>
      <c r="E82" s="1"/>
      <c r="F82" s="1" t="s">
        <v>69</v>
      </c>
      <c r="G82" s="1"/>
      <c r="H82" s="2">
        <v>99</v>
      </c>
      <c r="I82" s="13"/>
      <c r="J82" s="2">
        <v>0</v>
      </c>
      <c r="K82" s="13"/>
      <c r="L82" s="2">
        <f t="shared" si="6"/>
        <v>99</v>
      </c>
      <c r="M82" s="13"/>
      <c r="N82" s="14">
        <f t="shared" si="7"/>
        <v>1</v>
      </c>
    </row>
    <row r="83" spans="1:14" ht="12.75">
      <c r="A83" s="1"/>
      <c r="B83" s="1"/>
      <c r="C83" s="1"/>
      <c r="D83" s="1"/>
      <c r="E83" s="1"/>
      <c r="F83" s="1" t="s">
        <v>119</v>
      </c>
      <c r="G83" s="1"/>
      <c r="H83" s="2">
        <v>0</v>
      </c>
      <c r="I83" s="13"/>
      <c r="J83" s="2">
        <v>1199.7</v>
      </c>
      <c r="K83" s="13"/>
      <c r="L83" s="2">
        <f t="shared" si="6"/>
        <v>-1199.7</v>
      </c>
      <c r="M83" s="13"/>
      <c r="N83" s="14">
        <f t="shared" si="7"/>
        <v>-1</v>
      </c>
    </row>
    <row r="84" spans="1:14" ht="12.75">
      <c r="A84" s="1"/>
      <c r="B84" s="1"/>
      <c r="C84" s="1"/>
      <c r="D84" s="1"/>
      <c r="E84" s="1"/>
      <c r="F84" s="1" t="s">
        <v>27</v>
      </c>
      <c r="G84" s="1"/>
      <c r="H84" s="2">
        <v>4510.4</v>
      </c>
      <c r="I84" s="13"/>
      <c r="J84" s="2">
        <v>6833.05</v>
      </c>
      <c r="K84" s="13"/>
      <c r="L84" s="2">
        <f t="shared" si="6"/>
        <v>-2322.65</v>
      </c>
      <c r="M84" s="13"/>
      <c r="N84" s="14">
        <f t="shared" si="7"/>
        <v>-0.33991</v>
      </c>
    </row>
    <row r="85" spans="1:14" ht="12.75">
      <c r="A85" s="1"/>
      <c r="B85" s="1"/>
      <c r="C85" s="1"/>
      <c r="D85" s="1"/>
      <c r="E85" s="1"/>
      <c r="F85" s="1" t="s">
        <v>120</v>
      </c>
      <c r="G85" s="1"/>
      <c r="H85" s="2">
        <v>0</v>
      </c>
      <c r="I85" s="13"/>
      <c r="J85" s="2">
        <v>1198</v>
      </c>
      <c r="K85" s="13"/>
      <c r="L85" s="2">
        <f t="shared" si="6"/>
        <v>-1198</v>
      </c>
      <c r="M85" s="13"/>
      <c r="N85" s="14">
        <f t="shared" si="7"/>
        <v>-1</v>
      </c>
    </row>
    <row r="86" spans="1:14" ht="12.75">
      <c r="A86" s="1"/>
      <c r="B86" s="1"/>
      <c r="C86" s="1"/>
      <c r="D86" s="1"/>
      <c r="E86" s="1"/>
      <c r="F86" s="1" t="s">
        <v>70</v>
      </c>
      <c r="G86" s="1"/>
      <c r="H86" s="2">
        <v>1950</v>
      </c>
      <c r="I86" s="13"/>
      <c r="J86" s="2">
        <v>1200</v>
      </c>
      <c r="K86" s="13"/>
      <c r="L86" s="2">
        <f t="shared" si="6"/>
        <v>750</v>
      </c>
      <c r="M86" s="13"/>
      <c r="N86" s="14">
        <f t="shared" si="7"/>
        <v>0.625</v>
      </c>
    </row>
    <row r="87" spans="1:14" ht="12.75">
      <c r="A87" s="1"/>
      <c r="B87" s="1"/>
      <c r="C87" s="1"/>
      <c r="D87" s="1"/>
      <c r="E87" s="1"/>
      <c r="F87" s="1" t="s">
        <v>71</v>
      </c>
      <c r="G87" s="1"/>
      <c r="H87" s="2">
        <v>1497</v>
      </c>
      <c r="I87" s="13"/>
      <c r="J87" s="2">
        <v>0</v>
      </c>
      <c r="K87" s="13"/>
      <c r="L87" s="2">
        <f t="shared" si="6"/>
        <v>1497</v>
      </c>
      <c r="M87" s="13"/>
      <c r="N87" s="14">
        <f t="shared" si="7"/>
        <v>1</v>
      </c>
    </row>
    <row r="88" spans="1:14" ht="12.75">
      <c r="A88" s="1"/>
      <c r="B88" s="1"/>
      <c r="C88" s="1"/>
      <c r="D88" s="1"/>
      <c r="E88" s="1"/>
      <c r="F88" s="1" t="s">
        <v>72</v>
      </c>
      <c r="G88" s="1"/>
      <c r="H88" s="2"/>
      <c r="I88" s="13"/>
      <c r="J88" s="2"/>
      <c r="K88" s="13"/>
      <c r="L88" s="2"/>
      <c r="M88" s="13"/>
      <c r="N88" s="14"/>
    </row>
    <row r="89" spans="1:14" ht="12.75">
      <c r="A89" s="1"/>
      <c r="B89" s="1"/>
      <c r="C89" s="1"/>
      <c r="D89" s="1"/>
      <c r="E89" s="1"/>
      <c r="F89" s="1"/>
      <c r="G89" s="1" t="s">
        <v>73</v>
      </c>
      <c r="H89" s="2">
        <v>28650</v>
      </c>
      <c r="I89" s="13"/>
      <c r="J89" s="2">
        <v>32475</v>
      </c>
      <c r="K89" s="13"/>
      <c r="L89" s="2">
        <f>ROUND((H89-J89),5)</f>
        <v>-3825</v>
      </c>
      <c r="M89" s="13"/>
      <c r="N89" s="14">
        <f>ROUND(IF(H89=0,IF(J89=0,0,SIGN(-J89)),IF(J89=0,SIGN(H89),(H89-J89)/ABS(J89))),5)</f>
        <v>-0.11778</v>
      </c>
    </row>
    <row r="90" spans="1:14" ht="12.75">
      <c r="A90" s="1"/>
      <c r="B90" s="1"/>
      <c r="C90" s="1"/>
      <c r="D90" s="1"/>
      <c r="E90" s="1"/>
      <c r="F90" s="1"/>
      <c r="G90" s="1" t="s">
        <v>74</v>
      </c>
      <c r="H90" s="2">
        <v>35.98</v>
      </c>
      <c r="I90" s="13"/>
      <c r="J90" s="2">
        <v>57.94</v>
      </c>
      <c r="K90" s="13"/>
      <c r="L90" s="2">
        <f>ROUND((H90-J90),5)</f>
        <v>-21.96</v>
      </c>
      <c r="M90" s="13"/>
      <c r="N90" s="14">
        <f>ROUND(IF(H90=0,IF(J90=0,0,SIGN(-J90)),IF(J90=0,SIGN(H90),(H90-J90)/ABS(J90))),5)</f>
        <v>-0.37901</v>
      </c>
    </row>
    <row r="91" spans="1:14" ht="13.5" thickBot="1">
      <c r="A91" s="1"/>
      <c r="B91" s="1"/>
      <c r="C91" s="1"/>
      <c r="D91" s="1"/>
      <c r="E91" s="1"/>
      <c r="F91" s="1"/>
      <c r="G91" s="1" t="s">
        <v>75</v>
      </c>
      <c r="H91" s="3">
        <v>15000</v>
      </c>
      <c r="I91" s="13"/>
      <c r="J91" s="3">
        <v>15014</v>
      </c>
      <c r="K91" s="13"/>
      <c r="L91" s="3">
        <f>ROUND((H91-J91),5)</f>
        <v>-14</v>
      </c>
      <c r="M91" s="13"/>
      <c r="N91" s="15">
        <f>ROUND(IF(H91=0,IF(J91=0,0,SIGN(-J91)),IF(J91=0,SIGN(H91),(H91-J91)/ABS(J91))),5)</f>
        <v>-0.00093</v>
      </c>
    </row>
    <row r="92" spans="1:14" ht="13.5" thickBot="1">
      <c r="A92" s="1"/>
      <c r="B92" s="1"/>
      <c r="C92" s="1"/>
      <c r="D92" s="1"/>
      <c r="E92" s="1"/>
      <c r="F92" s="1" t="s">
        <v>76</v>
      </c>
      <c r="G92" s="1"/>
      <c r="H92" s="4">
        <f>ROUND(SUM(H88:H91),5)</f>
        <v>43685.98</v>
      </c>
      <c r="I92" s="13"/>
      <c r="J92" s="4">
        <f>ROUND(SUM(J88:J91),5)</f>
        <v>47546.94</v>
      </c>
      <c r="K92" s="13"/>
      <c r="L92" s="4">
        <f>ROUND((H92-J92),5)</f>
        <v>-3860.96</v>
      </c>
      <c r="M92" s="13"/>
      <c r="N92" s="16">
        <f>ROUND(IF(H92=0,IF(J92=0,0,SIGN(-J92)),IF(J92=0,SIGN(H92),(H92-J92)/ABS(J92))),5)</f>
        <v>-0.0812</v>
      </c>
    </row>
    <row r="93" spans="1:14" ht="12.75">
      <c r="A93" s="1"/>
      <c r="B93" s="1"/>
      <c r="C93" s="1"/>
      <c r="D93" s="1"/>
      <c r="E93" s="1" t="s">
        <v>77</v>
      </c>
      <c r="F93" s="1"/>
      <c r="G93" s="1"/>
      <c r="H93" s="2">
        <f>ROUND(SUM(H65:H67)+SUM(H72:H76)+SUM(H81:H87)+H92,5)</f>
        <v>110983.45</v>
      </c>
      <c r="I93" s="13"/>
      <c r="J93" s="2">
        <f>ROUND(SUM(J65:J67)+SUM(J72:J76)+SUM(J81:J87)+J92,5)</f>
        <v>110628.13</v>
      </c>
      <c r="K93" s="13"/>
      <c r="L93" s="2">
        <f>ROUND((H93-J93),5)</f>
        <v>355.32</v>
      </c>
      <c r="M93" s="13"/>
      <c r="N93" s="14">
        <f>ROUND(IF(H93=0,IF(J93=0,0,SIGN(-J93)),IF(J93=0,SIGN(H93),(H93-J93)/ABS(J93))),5)</f>
        <v>0.00321</v>
      </c>
    </row>
    <row r="94" spans="1:14" ht="12.75">
      <c r="A94" s="1"/>
      <c r="B94" s="1"/>
      <c r="C94" s="1"/>
      <c r="D94" s="1"/>
      <c r="E94" s="1" t="s">
        <v>78</v>
      </c>
      <c r="F94" s="1"/>
      <c r="G94" s="1"/>
      <c r="H94" s="2"/>
      <c r="I94" s="13"/>
      <c r="J94" s="2"/>
      <c r="K94" s="13"/>
      <c r="L94" s="2"/>
      <c r="M94" s="13"/>
      <c r="N94" s="14"/>
    </row>
    <row r="95" spans="1:14" ht="12.75">
      <c r="A95" s="1"/>
      <c r="B95" s="1"/>
      <c r="C95" s="1"/>
      <c r="D95" s="1"/>
      <c r="E95" s="1"/>
      <c r="F95" s="1" t="s">
        <v>79</v>
      </c>
      <c r="G95" s="1"/>
      <c r="H95" s="2">
        <v>1181.82</v>
      </c>
      <c r="I95" s="13"/>
      <c r="J95" s="2">
        <v>1136.37</v>
      </c>
      <c r="K95" s="13"/>
      <c r="L95" s="2">
        <f aca="true" t="shared" si="8" ref="L95:L100">ROUND((H95-J95),5)</f>
        <v>45.45</v>
      </c>
      <c r="M95" s="13"/>
      <c r="N95" s="14">
        <f aca="true" t="shared" si="9" ref="N95:N100">ROUND(IF(H95=0,IF(J95=0,0,SIGN(-J95)),IF(J95=0,SIGN(H95),(H95-J95)/ABS(J95))),5)</f>
        <v>0.04</v>
      </c>
    </row>
    <row r="96" spans="1:14" ht="12.75">
      <c r="A96" s="1"/>
      <c r="B96" s="1"/>
      <c r="C96" s="1"/>
      <c r="D96" s="1"/>
      <c r="E96" s="1"/>
      <c r="F96" s="1" t="s">
        <v>121</v>
      </c>
      <c r="G96" s="1"/>
      <c r="H96" s="2">
        <v>0</v>
      </c>
      <c r="I96" s="13"/>
      <c r="J96" s="2">
        <v>381.93</v>
      </c>
      <c r="K96" s="13"/>
      <c r="L96" s="2">
        <f t="shared" si="8"/>
        <v>-381.93</v>
      </c>
      <c r="M96" s="13"/>
      <c r="N96" s="14">
        <f t="shared" si="9"/>
        <v>-1</v>
      </c>
    </row>
    <row r="97" spans="1:14" ht="12.75">
      <c r="A97" s="1"/>
      <c r="B97" s="1"/>
      <c r="C97" s="1"/>
      <c r="D97" s="1"/>
      <c r="E97" s="1"/>
      <c r="F97" s="1" t="s">
        <v>80</v>
      </c>
      <c r="G97" s="1"/>
      <c r="H97" s="2">
        <v>790.31</v>
      </c>
      <c r="I97" s="13"/>
      <c r="J97" s="2">
        <v>790.31</v>
      </c>
      <c r="K97" s="13"/>
      <c r="L97" s="2">
        <f t="shared" si="8"/>
        <v>0</v>
      </c>
      <c r="M97" s="13"/>
      <c r="N97" s="14">
        <f t="shared" si="9"/>
        <v>0</v>
      </c>
    </row>
    <row r="98" spans="1:14" ht="12.75">
      <c r="A98" s="1"/>
      <c r="B98" s="1"/>
      <c r="C98" s="1"/>
      <c r="D98" s="1"/>
      <c r="E98" s="1"/>
      <c r="F98" s="1" t="s">
        <v>81</v>
      </c>
      <c r="G98" s="1"/>
      <c r="H98" s="2">
        <v>9514.53</v>
      </c>
      <c r="I98" s="13"/>
      <c r="J98" s="2">
        <v>8653.41</v>
      </c>
      <c r="K98" s="13"/>
      <c r="L98" s="2">
        <f t="shared" si="8"/>
        <v>861.12</v>
      </c>
      <c r="M98" s="13"/>
      <c r="N98" s="14">
        <f t="shared" si="9"/>
        <v>0.09951</v>
      </c>
    </row>
    <row r="99" spans="1:14" ht="13.5" thickBot="1">
      <c r="A99" s="1"/>
      <c r="B99" s="1"/>
      <c r="C99" s="1"/>
      <c r="D99" s="1"/>
      <c r="E99" s="1"/>
      <c r="F99" s="1" t="s">
        <v>82</v>
      </c>
      <c r="G99" s="1"/>
      <c r="H99" s="3">
        <v>77283.51</v>
      </c>
      <c r="I99" s="13"/>
      <c r="J99" s="3">
        <v>73771.8</v>
      </c>
      <c r="K99" s="13"/>
      <c r="L99" s="3">
        <f t="shared" si="8"/>
        <v>3511.71</v>
      </c>
      <c r="M99" s="13"/>
      <c r="N99" s="15">
        <f t="shared" si="9"/>
        <v>0.0476</v>
      </c>
    </row>
    <row r="100" spans="1:14" ht="12.75">
      <c r="A100" s="1"/>
      <c r="B100" s="1"/>
      <c r="C100" s="1"/>
      <c r="D100" s="1"/>
      <c r="E100" s="1" t="s">
        <v>83</v>
      </c>
      <c r="F100" s="1"/>
      <c r="G100" s="1"/>
      <c r="H100" s="2">
        <f>ROUND(SUM(H94:H99),5)</f>
        <v>88770.17</v>
      </c>
      <c r="I100" s="13"/>
      <c r="J100" s="2">
        <f>ROUND(SUM(J94:J99),5)</f>
        <v>84733.82</v>
      </c>
      <c r="K100" s="13"/>
      <c r="L100" s="2">
        <f t="shared" si="8"/>
        <v>4036.35</v>
      </c>
      <c r="M100" s="13"/>
      <c r="N100" s="14">
        <f t="shared" si="9"/>
        <v>0.04764</v>
      </c>
    </row>
    <row r="101" spans="1:14" ht="12.75">
      <c r="A101" s="1"/>
      <c r="B101" s="1"/>
      <c r="C101" s="1"/>
      <c r="D101" s="1"/>
      <c r="E101" s="1" t="s">
        <v>84</v>
      </c>
      <c r="F101" s="1"/>
      <c r="G101" s="1"/>
      <c r="H101" s="2"/>
      <c r="I101" s="13"/>
      <c r="J101" s="2"/>
      <c r="K101" s="13"/>
      <c r="L101" s="2"/>
      <c r="M101" s="13"/>
      <c r="N101" s="14"/>
    </row>
    <row r="102" spans="1:14" ht="12.75">
      <c r="A102" s="1"/>
      <c r="B102" s="1"/>
      <c r="C102" s="1"/>
      <c r="D102" s="1"/>
      <c r="E102" s="1"/>
      <c r="F102" s="1" t="s">
        <v>122</v>
      </c>
      <c r="G102" s="1"/>
      <c r="H102" s="2">
        <v>0</v>
      </c>
      <c r="I102" s="13"/>
      <c r="J102" s="2">
        <v>1000</v>
      </c>
      <c r="K102" s="13"/>
      <c r="L102" s="2">
        <f aca="true" t="shared" si="10" ref="L102:L115">ROUND((H102-J102),5)</f>
        <v>-1000</v>
      </c>
      <c r="M102" s="13"/>
      <c r="N102" s="14">
        <f aca="true" t="shared" si="11" ref="N102:N115">ROUND(IF(H102=0,IF(J102=0,0,SIGN(-J102)),IF(J102=0,SIGN(H102),(H102-J102)/ABS(J102))),5)</f>
        <v>-1</v>
      </c>
    </row>
    <row r="103" spans="1:14" ht="12.75">
      <c r="A103" s="1"/>
      <c r="B103" s="1"/>
      <c r="C103" s="1"/>
      <c r="D103" s="1"/>
      <c r="E103" s="1"/>
      <c r="F103" s="1" t="s">
        <v>123</v>
      </c>
      <c r="G103" s="1"/>
      <c r="H103" s="2">
        <v>0</v>
      </c>
      <c r="I103" s="13"/>
      <c r="J103" s="2">
        <v>35000</v>
      </c>
      <c r="K103" s="13"/>
      <c r="L103" s="2">
        <f t="shared" si="10"/>
        <v>-35000</v>
      </c>
      <c r="M103" s="13"/>
      <c r="N103" s="14">
        <f t="shared" si="11"/>
        <v>-1</v>
      </c>
    </row>
    <row r="104" spans="1:14" ht="12.75">
      <c r="A104" s="1"/>
      <c r="B104" s="1"/>
      <c r="C104" s="1"/>
      <c r="D104" s="1"/>
      <c r="E104" s="1"/>
      <c r="F104" s="1" t="s">
        <v>85</v>
      </c>
      <c r="G104" s="1"/>
      <c r="H104" s="2">
        <v>398.44</v>
      </c>
      <c r="I104" s="13"/>
      <c r="J104" s="2">
        <v>0</v>
      </c>
      <c r="K104" s="13"/>
      <c r="L104" s="2">
        <f t="shared" si="10"/>
        <v>398.44</v>
      </c>
      <c r="M104" s="13"/>
      <c r="N104" s="14">
        <f t="shared" si="11"/>
        <v>1</v>
      </c>
    </row>
    <row r="105" spans="1:14" ht="12.75">
      <c r="A105" s="1"/>
      <c r="B105" s="1"/>
      <c r="C105" s="1"/>
      <c r="D105" s="1"/>
      <c r="E105" s="1"/>
      <c r="F105" s="1" t="s">
        <v>86</v>
      </c>
      <c r="G105" s="1"/>
      <c r="H105" s="2">
        <v>917.95</v>
      </c>
      <c r="I105" s="13"/>
      <c r="J105" s="2">
        <v>0</v>
      </c>
      <c r="K105" s="13"/>
      <c r="L105" s="2">
        <f t="shared" si="10"/>
        <v>917.95</v>
      </c>
      <c r="M105" s="13"/>
      <c r="N105" s="14">
        <f t="shared" si="11"/>
        <v>1</v>
      </c>
    </row>
    <row r="106" spans="1:14" ht="12.75">
      <c r="A106" s="1"/>
      <c r="B106" s="1"/>
      <c r="C106" s="1"/>
      <c r="D106" s="1"/>
      <c r="E106" s="1"/>
      <c r="F106" s="1" t="s">
        <v>87</v>
      </c>
      <c r="G106" s="1"/>
      <c r="H106" s="2">
        <v>6.59</v>
      </c>
      <c r="I106" s="13"/>
      <c r="J106" s="2">
        <v>0</v>
      </c>
      <c r="K106" s="13"/>
      <c r="L106" s="2">
        <f t="shared" si="10"/>
        <v>6.59</v>
      </c>
      <c r="M106" s="13"/>
      <c r="N106" s="14">
        <f t="shared" si="11"/>
        <v>1</v>
      </c>
    </row>
    <row r="107" spans="1:14" ht="12.75">
      <c r="A107" s="1"/>
      <c r="B107" s="1"/>
      <c r="C107" s="1"/>
      <c r="D107" s="1"/>
      <c r="E107" s="1"/>
      <c r="F107" s="1" t="s">
        <v>88</v>
      </c>
      <c r="G107" s="1"/>
      <c r="H107" s="2">
        <v>5750</v>
      </c>
      <c r="I107" s="13"/>
      <c r="J107" s="2">
        <v>2500</v>
      </c>
      <c r="K107" s="13"/>
      <c r="L107" s="2">
        <f t="shared" si="10"/>
        <v>3250</v>
      </c>
      <c r="M107" s="13"/>
      <c r="N107" s="14">
        <f t="shared" si="11"/>
        <v>1.3</v>
      </c>
    </row>
    <row r="108" spans="1:14" ht="12.75">
      <c r="A108" s="1"/>
      <c r="B108" s="1"/>
      <c r="C108" s="1"/>
      <c r="D108" s="1"/>
      <c r="E108" s="1"/>
      <c r="F108" s="1" t="s">
        <v>89</v>
      </c>
      <c r="G108" s="1"/>
      <c r="H108" s="2">
        <v>3000</v>
      </c>
      <c r="I108" s="13"/>
      <c r="J108" s="2">
        <v>0</v>
      </c>
      <c r="K108" s="13"/>
      <c r="L108" s="2">
        <f t="shared" si="10"/>
        <v>3000</v>
      </c>
      <c r="M108" s="13"/>
      <c r="N108" s="14">
        <f t="shared" si="11"/>
        <v>1</v>
      </c>
    </row>
    <row r="109" spans="1:14" ht="12.75">
      <c r="A109" s="1"/>
      <c r="B109" s="1"/>
      <c r="C109" s="1"/>
      <c r="D109" s="1"/>
      <c r="E109" s="1"/>
      <c r="F109" s="1" t="s">
        <v>90</v>
      </c>
      <c r="G109" s="1"/>
      <c r="H109" s="2">
        <v>7537.74</v>
      </c>
      <c r="I109" s="13"/>
      <c r="J109" s="2">
        <v>0</v>
      </c>
      <c r="K109" s="13"/>
      <c r="L109" s="2">
        <f t="shared" si="10"/>
        <v>7537.74</v>
      </c>
      <c r="M109" s="13"/>
      <c r="N109" s="14">
        <f t="shared" si="11"/>
        <v>1</v>
      </c>
    </row>
    <row r="110" spans="1:14" ht="12.75">
      <c r="A110" s="1"/>
      <c r="B110" s="1"/>
      <c r="C110" s="1"/>
      <c r="D110" s="1"/>
      <c r="E110" s="1"/>
      <c r="F110" s="1" t="s">
        <v>91</v>
      </c>
      <c r="G110" s="1"/>
      <c r="H110" s="2">
        <v>1028.18</v>
      </c>
      <c r="I110" s="13"/>
      <c r="J110" s="2">
        <v>0</v>
      </c>
      <c r="K110" s="13"/>
      <c r="L110" s="2">
        <f t="shared" si="10"/>
        <v>1028.18</v>
      </c>
      <c r="M110" s="13"/>
      <c r="N110" s="14">
        <f t="shared" si="11"/>
        <v>1</v>
      </c>
    </row>
    <row r="111" spans="1:14" ht="12.75">
      <c r="A111" s="1"/>
      <c r="B111" s="1"/>
      <c r="C111" s="1"/>
      <c r="D111" s="1"/>
      <c r="E111" s="1"/>
      <c r="F111" s="1" t="s">
        <v>124</v>
      </c>
      <c r="G111" s="1"/>
      <c r="H111" s="2">
        <v>0</v>
      </c>
      <c r="I111" s="13"/>
      <c r="J111" s="2">
        <v>2937.99</v>
      </c>
      <c r="K111" s="13"/>
      <c r="L111" s="2">
        <f t="shared" si="10"/>
        <v>-2937.99</v>
      </c>
      <c r="M111" s="13"/>
      <c r="N111" s="14">
        <f t="shared" si="11"/>
        <v>-1</v>
      </c>
    </row>
    <row r="112" spans="1:14" ht="13.5" thickBot="1">
      <c r="A112" s="1"/>
      <c r="B112" s="1"/>
      <c r="C112" s="1"/>
      <c r="D112" s="1"/>
      <c r="E112" s="1"/>
      <c r="F112" s="1" t="s">
        <v>13</v>
      </c>
      <c r="G112" s="1"/>
      <c r="H112" s="3">
        <v>210.71</v>
      </c>
      <c r="I112" s="13"/>
      <c r="J112" s="3">
        <v>-56.48</v>
      </c>
      <c r="K112" s="13"/>
      <c r="L112" s="3">
        <f t="shared" si="10"/>
        <v>267.19</v>
      </c>
      <c r="M112" s="13"/>
      <c r="N112" s="15">
        <f t="shared" si="11"/>
        <v>4.7307</v>
      </c>
    </row>
    <row r="113" spans="1:14" ht="13.5" thickBot="1">
      <c r="A113" s="1"/>
      <c r="B113" s="1"/>
      <c r="C113" s="1"/>
      <c r="D113" s="1"/>
      <c r="E113" s="1" t="s">
        <v>92</v>
      </c>
      <c r="F113" s="1"/>
      <c r="G113" s="1"/>
      <c r="H113" s="4">
        <f>ROUND(SUM(H101:H112),5)</f>
        <v>18849.61</v>
      </c>
      <c r="I113" s="13"/>
      <c r="J113" s="4">
        <f>ROUND(SUM(J101:J112),5)</f>
        <v>41381.51</v>
      </c>
      <c r="K113" s="13"/>
      <c r="L113" s="4">
        <f t="shared" si="10"/>
        <v>-22531.9</v>
      </c>
      <c r="M113" s="13"/>
      <c r="N113" s="16">
        <f t="shared" si="11"/>
        <v>-0.54449</v>
      </c>
    </row>
    <row r="114" spans="1:14" ht="13.5" thickBot="1">
      <c r="A114" s="1"/>
      <c r="B114" s="1"/>
      <c r="C114" s="1"/>
      <c r="D114" s="1" t="s">
        <v>93</v>
      </c>
      <c r="E114" s="1"/>
      <c r="F114" s="1"/>
      <c r="G114" s="1"/>
      <c r="H114" s="4">
        <f>ROUND(H19+H24+H34+H37+H64+H93+H100+H113,5)</f>
        <v>1317943.4</v>
      </c>
      <c r="I114" s="13"/>
      <c r="J114" s="4">
        <f>ROUND(J19+J24+J34+J37+J64+J93+J100+J113,5)</f>
        <v>837711.57</v>
      </c>
      <c r="K114" s="13"/>
      <c r="L114" s="4">
        <f t="shared" si="10"/>
        <v>480231.83</v>
      </c>
      <c r="M114" s="13"/>
      <c r="N114" s="16">
        <f t="shared" si="11"/>
        <v>0.57327</v>
      </c>
    </row>
    <row r="115" spans="1:14" ht="12.75">
      <c r="A115" s="1"/>
      <c r="B115" s="1" t="s">
        <v>94</v>
      </c>
      <c r="C115" s="1"/>
      <c r="D115" s="1"/>
      <c r="E115" s="1"/>
      <c r="F115" s="1"/>
      <c r="G115" s="1"/>
      <c r="H115" s="2">
        <f>ROUND(H3+H18-H114,5)</f>
        <v>861507.71</v>
      </c>
      <c r="I115" s="13"/>
      <c r="J115" s="2">
        <f>ROUND(J3+J18-J114,5)</f>
        <v>1639649.43</v>
      </c>
      <c r="K115" s="13"/>
      <c r="L115" s="2">
        <f t="shared" si="10"/>
        <v>-778141.72</v>
      </c>
      <c r="M115" s="13"/>
      <c r="N115" s="14">
        <f t="shared" si="11"/>
        <v>-0.47458</v>
      </c>
    </row>
    <row r="116" spans="1:14" ht="12.75">
      <c r="A116" s="1"/>
      <c r="B116" s="1" t="s">
        <v>95</v>
      </c>
      <c r="C116" s="1"/>
      <c r="D116" s="1"/>
      <c r="E116" s="1"/>
      <c r="F116" s="1"/>
      <c r="G116" s="1"/>
      <c r="H116" s="2"/>
      <c r="I116" s="13"/>
      <c r="J116" s="2"/>
      <c r="K116" s="13"/>
      <c r="L116" s="2"/>
      <c r="M116" s="13"/>
      <c r="N116" s="14"/>
    </row>
    <row r="117" spans="1:14" ht="12.75">
      <c r="A117" s="1"/>
      <c r="B117" s="1"/>
      <c r="C117" s="1" t="s">
        <v>96</v>
      </c>
      <c r="D117" s="1"/>
      <c r="E117" s="1"/>
      <c r="F117" s="1"/>
      <c r="G117" s="1"/>
      <c r="H117" s="2"/>
      <c r="I117" s="13"/>
      <c r="J117" s="2"/>
      <c r="K117" s="13"/>
      <c r="L117" s="2"/>
      <c r="M117" s="13"/>
      <c r="N117" s="14"/>
    </row>
    <row r="118" spans="1:14" ht="12.75">
      <c r="A118" s="1"/>
      <c r="B118" s="1"/>
      <c r="C118" s="1"/>
      <c r="D118" s="1" t="s">
        <v>97</v>
      </c>
      <c r="E118" s="1"/>
      <c r="F118" s="1"/>
      <c r="G118" s="1"/>
      <c r="H118" s="2">
        <v>510.59</v>
      </c>
      <c r="I118" s="13"/>
      <c r="J118" s="2">
        <v>535.56</v>
      </c>
      <c r="K118" s="13"/>
      <c r="L118" s="2">
        <f>ROUND((H118-J118),5)</f>
        <v>-24.97</v>
      </c>
      <c r="M118" s="13"/>
      <c r="N118" s="14">
        <f>ROUND(IF(H118=0,IF(J118=0,0,SIGN(-J118)),IF(J118=0,SIGN(H118),(H118-J118)/ABS(J118))),5)</f>
        <v>-0.04662</v>
      </c>
    </row>
    <row r="119" spans="1:14" ht="12.75">
      <c r="A119" s="1"/>
      <c r="B119" s="1"/>
      <c r="C119" s="1"/>
      <c r="D119" s="1" t="s">
        <v>98</v>
      </c>
      <c r="E119" s="1"/>
      <c r="F119" s="1"/>
      <c r="G119" s="1"/>
      <c r="H119" s="2"/>
      <c r="I119" s="13"/>
      <c r="J119" s="2"/>
      <c r="K119" s="13"/>
      <c r="L119" s="2"/>
      <c r="M119" s="13"/>
      <c r="N119" s="14"/>
    </row>
    <row r="120" spans="1:14" ht="13.5" thickBot="1">
      <c r="A120" s="1"/>
      <c r="B120" s="1"/>
      <c r="C120" s="1"/>
      <c r="D120" s="1"/>
      <c r="E120" s="1" t="s">
        <v>99</v>
      </c>
      <c r="F120" s="1"/>
      <c r="G120" s="1"/>
      <c r="H120" s="3">
        <v>47991.7</v>
      </c>
      <c r="I120" s="13"/>
      <c r="J120" s="3">
        <v>33950.35</v>
      </c>
      <c r="K120" s="13"/>
      <c r="L120" s="3">
        <f>ROUND((H120-J120),5)</f>
        <v>14041.35</v>
      </c>
      <c r="M120" s="13"/>
      <c r="N120" s="15">
        <f>ROUND(IF(H120=0,IF(J120=0,0,SIGN(-J120)),IF(J120=0,SIGN(H120),(H120-J120)/ABS(J120))),5)</f>
        <v>0.41358</v>
      </c>
    </row>
    <row r="121" spans="1:14" ht="13.5" thickBot="1">
      <c r="A121" s="1"/>
      <c r="B121" s="1"/>
      <c r="C121" s="1"/>
      <c r="D121" s="1" t="s">
        <v>100</v>
      </c>
      <c r="E121" s="1"/>
      <c r="F121" s="1"/>
      <c r="G121" s="1"/>
      <c r="H121" s="4">
        <f>ROUND(SUM(H119:H120),5)</f>
        <v>47991.7</v>
      </c>
      <c r="I121" s="13"/>
      <c r="J121" s="4">
        <f>ROUND(SUM(J119:J120),5)</f>
        <v>33950.35</v>
      </c>
      <c r="K121" s="13"/>
      <c r="L121" s="4">
        <f>ROUND((H121-J121),5)</f>
        <v>14041.35</v>
      </c>
      <c r="M121" s="13"/>
      <c r="N121" s="16">
        <f>ROUND(IF(H121=0,IF(J121=0,0,SIGN(-J121)),IF(J121=0,SIGN(H121),(H121-J121)/ABS(J121))),5)</f>
        <v>0.41358</v>
      </c>
    </row>
    <row r="122" spans="1:14" ht="12.75">
      <c r="A122" s="1"/>
      <c r="B122" s="1"/>
      <c r="C122" s="1" t="s">
        <v>101</v>
      </c>
      <c r="D122" s="1"/>
      <c r="E122" s="1"/>
      <c r="F122" s="1"/>
      <c r="G122" s="1"/>
      <c r="H122" s="2">
        <f>ROUND(SUM(H117:H118)+H121,5)</f>
        <v>48502.29</v>
      </c>
      <c r="I122" s="13"/>
      <c r="J122" s="2">
        <f>ROUND(SUM(J117:J118)+J121,5)</f>
        <v>34485.91</v>
      </c>
      <c r="K122" s="13"/>
      <c r="L122" s="2">
        <f>ROUND((H122-J122),5)</f>
        <v>14016.38</v>
      </c>
      <c r="M122" s="13"/>
      <c r="N122" s="14">
        <f>ROUND(IF(H122=0,IF(J122=0,0,SIGN(-J122)),IF(J122=0,SIGN(H122),(H122-J122)/ABS(J122))),5)</f>
        <v>0.40644</v>
      </c>
    </row>
    <row r="123" spans="1:14" ht="12.75">
      <c r="A123" s="1"/>
      <c r="B123" s="1"/>
      <c r="C123" s="1" t="s">
        <v>102</v>
      </c>
      <c r="D123" s="1"/>
      <c r="E123" s="1"/>
      <c r="F123" s="1"/>
      <c r="G123" s="1"/>
      <c r="H123" s="2"/>
      <c r="I123" s="13"/>
      <c r="J123" s="2"/>
      <c r="K123" s="13"/>
      <c r="L123" s="2"/>
      <c r="M123" s="13"/>
      <c r="N123" s="14"/>
    </row>
    <row r="124" spans="1:14" ht="12.75">
      <c r="A124" s="1"/>
      <c r="B124" s="1"/>
      <c r="C124" s="1"/>
      <c r="D124" s="1" t="s">
        <v>103</v>
      </c>
      <c r="E124" s="1"/>
      <c r="F124" s="1"/>
      <c r="G124" s="1"/>
      <c r="H124" s="2"/>
      <c r="I124" s="13"/>
      <c r="J124" s="2"/>
      <c r="K124" s="13"/>
      <c r="L124" s="2"/>
      <c r="M124" s="13"/>
      <c r="N124" s="14"/>
    </row>
    <row r="125" spans="1:14" ht="13.5" thickBot="1">
      <c r="A125" s="1"/>
      <c r="B125" s="1"/>
      <c r="C125" s="1"/>
      <c r="D125" s="1"/>
      <c r="E125" s="1" t="s">
        <v>99</v>
      </c>
      <c r="F125" s="1"/>
      <c r="G125" s="1"/>
      <c r="H125" s="3">
        <v>17861.75</v>
      </c>
      <c r="I125" s="13"/>
      <c r="J125" s="3">
        <v>32600.04</v>
      </c>
      <c r="K125" s="13"/>
      <c r="L125" s="3">
        <f>ROUND((H125-J125),5)</f>
        <v>-14738.29</v>
      </c>
      <c r="M125" s="13"/>
      <c r="N125" s="15">
        <f>ROUND(IF(H125=0,IF(J125=0,0,SIGN(-J125)),IF(J125=0,SIGN(H125),(H125-J125)/ABS(J125))),5)</f>
        <v>-0.45209</v>
      </c>
    </row>
    <row r="126" spans="1:14" ht="13.5" thickBot="1">
      <c r="A126" s="1"/>
      <c r="B126" s="1"/>
      <c r="C126" s="1"/>
      <c r="D126" s="1" t="s">
        <v>104</v>
      </c>
      <c r="E126" s="1"/>
      <c r="F126" s="1"/>
      <c r="G126" s="1"/>
      <c r="H126" s="4">
        <f>ROUND(SUM(H124:H125),5)</f>
        <v>17861.75</v>
      </c>
      <c r="I126" s="13"/>
      <c r="J126" s="4">
        <f>ROUND(SUM(J124:J125),5)</f>
        <v>32600.04</v>
      </c>
      <c r="K126" s="13"/>
      <c r="L126" s="4">
        <f>ROUND((H126-J126),5)</f>
        <v>-14738.29</v>
      </c>
      <c r="M126" s="13"/>
      <c r="N126" s="16">
        <f>ROUND(IF(H126=0,IF(J126=0,0,SIGN(-J126)),IF(J126=0,SIGN(H126),(H126-J126)/ABS(J126))),5)</f>
        <v>-0.45209</v>
      </c>
    </row>
    <row r="127" spans="1:14" ht="13.5" thickBot="1">
      <c r="A127" s="1"/>
      <c r="B127" s="1"/>
      <c r="C127" s="1" t="s">
        <v>105</v>
      </c>
      <c r="D127" s="1"/>
      <c r="E127" s="1"/>
      <c r="F127" s="1"/>
      <c r="G127" s="1"/>
      <c r="H127" s="4">
        <f>ROUND(H123+H126,5)</f>
        <v>17861.75</v>
      </c>
      <c r="I127" s="13"/>
      <c r="J127" s="4">
        <f>ROUND(J123+J126,5)</f>
        <v>32600.04</v>
      </c>
      <c r="K127" s="13"/>
      <c r="L127" s="4">
        <f>ROUND((H127-J127),5)</f>
        <v>-14738.29</v>
      </c>
      <c r="M127" s="13"/>
      <c r="N127" s="16">
        <f>ROUND(IF(H127=0,IF(J127=0,0,SIGN(-J127)),IF(J127=0,SIGN(H127),(H127-J127)/ABS(J127))),5)</f>
        <v>-0.45209</v>
      </c>
    </row>
    <row r="128" spans="1:14" ht="13.5" thickBot="1">
      <c r="A128" s="1"/>
      <c r="B128" s="1" t="s">
        <v>106</v>
      </c>
      <c r="C128" s="1"/>
      <c r="D128" s="1"/>
      <c r="E128" s="1"/>
      <c r="F128" s="1"/>
      <c r="G128" s="1"/>
      <c r="H128" s="4">
        <f>ROUND(H116+H122-H127,5)</f>
        <v>30640.54</v>
      </c>
      <c r="I128" s="13"/>
      <c r="J128" s="4">
        <f>ROUND(J116+J122-J127,5)</f>
        <v>1885.87</v>
      </c>
      <c r="K128" s="13"/>
      <c r="L128" s="4">
        <f>ROUND((H128-J128),5)</f>
        <v>28754.67</v>
      </c>
      <c r="M128" s="13"/>
      <c r="N128" s="16">
        <f>ROUND(IF(H128=0,IF(J128=0,0,SIGN(-J128)),IF(J128=0,SIGN(H128),(H128-J128)/ABS(J128))),5)</f>
        <v>15.24743</v>
      </c>
    </row>
    <row r="129" spans="1:14" s="6" customFormat="1" ht="12" thickBot="1">
      <c r="A129" s="1" t="s">
        <v>107</v>
      </c>
      <c r="B129" s="1"/>
      <c r="C129" s="1"/>
      <c r="D129" s="1"/>
      <c r="E129" s="1"/>
      <c r="F129" s="1"/>
      <c r="G129" s="1"/>
      <c r="H129" s="5">
        <f>ROUND(H115+H128,5)</f>
        <v>892148.25</v>
      </c>
      <c r="I129" s="1"/>
      <c r="J129" s="5">
        <f>ROUND(J115+J128,5)</f>
        <v>1641535.3</v>
      </c>
      <c r="K129" s="1"/>
      <c r="L129" s="5">
        <f>ROUND((H129-J129),5)</f>
        <v>-749387.05</v>
      </c>
      <c r="M129" s="1"/>
      <c r="N129" s="17">
        <f>ROUND(IF(H129=0,IF(J129=0,0,SIGN(-J129)),IF(J129=0,SIGN(H129),(H129-J129)/ABS(J129))),5)</f>
        <v>-0.45652</v>
      </c>
    </row>
    <row r="130" ht="13.5" thickTop="1"/>
  </sheetData>
  <printOptions/>
  <pageMargins left="0.75" right="0.75" top="1" bottom="1" header="0.1" footer="0.5"/>
  <pageSetup horizontalDpi="600" verticalDpi="600" orientation="portrait" r:id="rId2"/>
  <headerFooter alignWithMargins="0">
    <oddHeader>&amp;L&amp;"Arial,Bold"&amp;8 10:34 AM
&amp;"Arial,Bold"&amp;8 08/02/17
&amp;"Arial,Bold"&amp;8 Cash Basis&amp;C&amp;"Arial,Bold"&amp;12 AgileAlliance
&amp;"Arial,Bold"&amp;14 Profit &amp;&amp; Loss Prev Year Comparison
&amp;"Arial,Bold"&amp;10 April through June 2017</oddHeader>
    <oddFooter>&amp;R&amp;"Arial,Bold"&amp;8 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H113"/>
  <sheetViews>
    <sheetView workbookViewId="0" topLeftCell="A1">
      <pane xSplit="7" ySplit="1" topLeftCell="H2" activePane="bottomRight" state="frozen"/>
      <selection pane="topLeft" activeCell="A1" sqref="A1"/>
      <selection pane="topRight" activeCell="H1" sqref="H1"/>
      <selection pane="bottomLeft" activeCell="A2" sqref="A2"/>
      <selection pane="bottomRight" activeCell="K49" sqref="K49"/>
    </sheetView>
  </sheetViews>
  <sheetFormatPr defaultColWidth="9.140625" defaultRowHeight="12.75"/>
  <cols>
    <col min="1" max="6" width="3.00390625" style="10" customWidth="1"/>
    <col min="7" max="7" width="26.421875" style="10" customWidth="1"/>
    <col min="8" max="8" width="10.28125" style="11" bestFit="1" customWidth="1"/>
  </cols>
  <sheetData>
    <row r="1" spans="1:8" s="9" customFormat="1" ht="13.5" thickBot="1">
      <c r="A1" s="7"/>
      <c r="B1" s="7"/>
      <c r="C1" s="7"/>
      <c r="D1" s="7"/>
      <c r="E1" s="7"/>
      <c r="F1" s="7"/>
      <c r="G1" s="7"/>
      <c r="H1" s="8" t="s">
        <v>0</v>
      </c>
    </row>
    <row r="2" spans="1:8" ht="13.5" thickTop="1">
      <c r="A2" s="1"/>
      <c r="B2" s="1" t="s">
        <v>1</v>
      </c>
      <c r="C2" s="1"/>
      <c r="D2" s="1"/>
      <c r="E2" s="1"/>
      <c r="F2" s="1"/>
      <c r="G2" s="1"/>
      <c r="H2" s="2"/>
    </row>
    <row r="3" spans="1:8" ht="12.75">
      <c r="A3" s="1"/>
      <c r="B3" s="1"/>
      <c r="C3" s="1"/>
      <c r="D3" s="1" t="s">
        <v>2</v>
      </c>
      <c r="E3" s="1"/>
      <c r="F3" s="1"/>
      <c r="G3" s="1"/>
      <c r="H3" s="2"/>
    </row>
    <row r="4" spans="1:8" ht="12.75">
      <c r="A4" s="1"/>
      <c r="B4" s="1"/>
      <c r="C4" s="1"/>
      <c r="D4" s="1"/>
      <c r="E4" s="1" t="s">
        <v>3</v>
      </c>
      <c r="F4" s="1"/>
      <c r="G4" s="1"/>
      <c r="H4" s="2"/>
    </row>
    <row r="5" spans="1:8" ht="12.75">
      <c r="A5" s="1"/>
      <c r="B5" s="1"/>
      <c r="C5" s="1"/>
      <c r="D5" s="1"/>
      <c r="E5" s="1"/>
      <c r="F5" s="1" t="s">
        <v>4</v>
      </c>
      <c r="G5" s="1"/>
      <c r="H5" s="2">
        <v>1695748.04</v>
      </c>
    </row>
    <row r="6" spans="1:8" ht="12.75">
      <c r="A6" s="1"/>
      <c r="B6" s="1"/>
      <c r="C6" s="1"/>
      <c r="D6" s="1"/>
      <c r="E6" s="1"/>
      <c r="F6" s="1" t="s">
        <v>5</v>
      </c>
      <c r="G6" s="1"/>
      <c r="H6" s="2">
        <v>120</v>
      </c>
    </row>
    <row r="7" spans="1:8" ht="13.5" thickBot="1">
      <c r="A7" s="1"/>
      <c r="B7" s="1"/>
      <c r="C7" s="1"/>
      <c r="D7" s="1"/>
      <c r="E7" s="1"/>
      <c r="F7" s="1" t="s">
        <v>6</v>
      </c>
      <c r="G7" s="1"/>
      <c r="H7" s="3">
        <v>423050</v>
      </c>
    </row>
    <row r="8" spans="1:8" ht="12.75">
      <c r="A8" s="1"/>
      <c r="B8" s="1"/>
      <c r="C8" s="1"/>
      <c r="D8" s="1"/>
      <c r="E8" s="1" t="s">
        <v>7</v>
      </c>
      <c r="F8" s="1"/>
      <c r="G8" s="1"/>
      <c r="H8" s="2">
        <f>ROUND(SUM(H4:H7),5)</f>
        <v>2118918.04</v>
      </c>
    </row>
    <row r="9" spans="1:8" ht="12.75">
      <c r="A9" s="1"/>
      <c r="B9" s="1"/>
      <c r="C9" s="1"/>
      <c r="D9" s="1"/>
      <c r="E9" s="1" t="s">
        <v>8</v>
      </c>
      <c r="F9" s="1"/>
      <c r="G9" s="1"/>
      <c r="H9" s="2"/>
    </row>
    <row r="10" spans="1:8" ht="12.75">
      <c r="A10" s="1"/>
      <c r="B10" s="1"/>
      <c r="C10" s="1"/>
      <c r="D10" s="1"/>
      <c r="E10" s="1"/>
      <c r="F10" s="1" t="s">
        <v>9</v>
      </c>
      <c r="G10" s="1"/>
      <c r="H10" s="2">
        <v>20750</v>
      </c>
    </row>
    <row r="11" spans="1:8" ht="13.5" thickBot="1">
      <c r="A11" s="1"/>
      <c r="B11" s="1"/>
      <c r="C11" s="1"/>
      <c r="D11" s="1"/>
      <c r="E11" s="1"/>
      <c r="F11" s="1" t="s">
        <v>10</v>
      </c>
      <c r="G11" s="1"/>
      <c r="H11" s="3">
        <v>36790</v>
      </c>
    </row>
    <row r="12" spans="1:8" ht="12.75">
      <c r="A12" s="1"/>
      <c r="B12" s="1"/>
      <c r="C12" s="1"/>
      <c r="D12" s="1"/>
      <c r="E12" s="1" t="s">
        <v>11</v>
      </c>
      <c r="F12" s="1"/>
      <c r="G12" s="1"/>
      <c r="H12" s="2">
        <f>ROUND(SUM(H9:H11),5)</f>
        <v>57540</v>
      </c>
    </row>
    <row r="13" spans="1:8" ht="12.75">
      <c r="A13" s="1"/>
      <c r="B13" s="1"/>
      <c r="C13" s="1"/>
      <c r="D13" s="1"/>
      <c r="E13" s="1" t="s">
        <v>12</v>
      </c>
      <c r="F13" s="1"/>
      <c r="G13" s="1"/>
      <c r="H13" s="2"/>
    </row>
    <row r="14" spans="1:8" ht="13.5" thickBot="1">
      <c r="A14" s="1"/>
      <c r="B14" s="1"/>
      <c r="C14" s="1"/>
      <c r="D14" s="1"/>
      <c r="E14" s="1"/>
      <c r="F14" s="1" t="s">
        <v>13</v>
      </c>
      <c r="G14" s="1"/>
      <c r="H14" s="3">
        <v>2993.07</v>
      </c>
    </row>
    <row r="15" spans="1:8" ht="13.5" thickBot="1">
      <c r="A15" s="1"/>
      <c r="B15" s="1"/>
      <c r="C15" s="1"/>
      <c r="D15" s="1"/>
      <c r="E15" s="1" t="s">
        <v>14</v>
      </c>
      <c r="F15" s="1"/>
      <c r="G15" s="1"/>
      <c r="H15" s="4">
        <f>ROUND(SUM(H13:H14),5)</f>
        <v>2993.07</v>
      </c>
    </row>
    <row r="16" spans="1:8" ht="13.5" thickBot="1">
      <c r="A16" s="1"/>
      <c r="B16" s="1"/>
      <c r="C16" s="1"/>
      <c r="D16" s="1" t="s">
        <v>15</v>
      </c>
      <c r="E16" s="1"/>
      <c r="F16" s="1"/>
      <c r="G16" s="1"/>
      <c r="H16" s="4">
        <f>ROUND(H3+H8+H12+H15,5)</f>
        <v>2179451.11</v>
      </c>
    </row>
    <row r="17" spans="1:8" ht="12.75">
      <c r="A17" s="1"/>
      <c r="B17" s="1"/>
      <c r="C17" s="1" t="s">
        <v>16</v>
      </c>
      <c r="D17" s="1"/>
      <c r="E17" s="1"/>
      <c r="F17" s="1"/>
      <c r="G17" s="1"/>
      <c r="H17" s="2">
        <f>H16</f>
        <v>2179451.11</v>
      </c>
    </row>
    <row r="18" spans="1:8" ht="12.75">
      <c r="A18" s="1"/>
      <c r="B18" s="1"/>
      <c r="C18" s="1"/>
      <c r="D18" s="1" t="s">
        <v>17</v>
      </c>
      <c r="E18" s="1"/>
      <c r="F18" s="1"/>
      <c r="G18" s="1"/>
      <c r="H18" s="2"/>
    </row>
    <row r="19" spans="1:8" ht="12.75">
      <c r="A19" s="1"/>
      <c r="B19" s="1"/>
      <c r="C19" s="1"/>
      <c r="D19" s="1"/>
      <c r="E19" s="1" t="s">
        <v>18</v>
      </c>
      <c r="F19" s="1"/>
      <c r="G19" s="1"/>
      <c r="H19" s="2"/>
    </row>
    <row r="20" spans="1:8" ht="12.75">
      <c r="A20" s="1"/>
      <c r="B20" s="1"/>
      <c r="C20" s="1"/>
      <c r="D20" s="1"/>
      <c r="E20" s="1"/>
      <c r="F20" s="1" t="s">
        <v>19</v>
      </c>
      <c r="G20" s="1"/>
      <c r="H20" s="2">
        <v>826.01</v>
      </c>
    </row>
    <row r="21" spans="1:8" ht="13.5" thickBot="1">
      <c r="A21" s="1"/>
      <c r="B21" s="1"/>
      <c r="C21" s="1"/>
      <c r="D21" s="1"/>
      <c r="E21" s="1"/>
      <c r="F21" s="1" t="s">
        <v>20</v>
      </c>
      <c r="G21" s="1"/>
      <c r="H21" s="3">
        <v>975.36</v>
      </c>
    </row>
    <row r="22" spans="1:8" ht="12.75">
      <c r="A22" s="1"/>
      <c r="B22" s="1"/>
      <c r="C22" s="1"/>
      <c r="D22" s="1"/>
      <c r="E22" s="1" t="s">
        <v>21</v>
      </c>
      <c r="F22" s="1"/>
      <c r="G22" s="1"/>
      <c r="H22" s="2">
        <f>ROUND(SUM(H19:H21),5)</f>
        <v>1801.37</v>
      </c>
    </row>
    <row r="23" spans="1:8" ht="12.75">
      <c r="A23" s="1"/>
      <c r="B23" s="1"/>
      <c r="C23" s="1"/>
      <c r="D23" s="1"/>
      <c r="E23" s="1" t="s">
        <v>22</v>
      </c>
      <c r="F23" s="1"/>
      <c r="G23" s="1"/>
      <c r="H23" s="2"/>
    </row>
    <row r="24" spans="1:8" ht="12.75">
      <c r="A24" s="1"/>
      <c r="B24" s="1"/>
      <c r="C24" s="1"/>
      <c r="D24" s="1"/>
      <c r="E24" s="1"/>
      <c r="F24" s="1" t="s">
        <v>23</v>
      </c>
      <c r="G24" s="1"/>
      <c r="H24" s="2">
        <v>37144.12</v>
      </c>
    </row>
    <row r="25" spans="1:8" ht="12.75">
      <c r="A25" s="1"/>
      <c r="B25" s="1"/>
      <c r="C25" s="1"/>
      <c r="D25" s="1"/>
      <c r="E25" s="1"/>
      <c r="F25" s="1" t="s">
        <v>24</v>
      </c>
      <c r="G25" s="1"/>
      <c r="H25" s="2">
        <v>16124.41</v>
      </c>
    </row>
    <row r="26" spans="1:8" ht="12.75">
      <c r="A26" s="1"/>
      <c r="B26" s="1"/>
      <c r="C26" s="1"/>
      <c r="D26" s="1"/>
      <c r="E26" s="1"/>
      <c r="F26" s="1" t="s">
        <v>25</v>
      </c>
      <c r="G26" s="1"/>
      <c r="H26" s="2">
        <v>1512.58</v>
      </c>
    </row>
    <row r="27" spans="1:8" ht="12.75">
      <c r="A27" s="1"/>
      <c r="B27" s="1"/>
      <c r="C27" s="1"/>
      <c r="D27" s="1"/>
      <c r="E27" s="1"/>
      <c r="F27" s="1" t="s">
        <v>26</v>
      </c>
      <c r="G27" s="1"/>
      <c r="H27" s="2">
        <v>405.64</v>
      </c>
    </row>
    <row r="28" spans="1:8" ht="12.75">
      <c r="A28" s="1"/>
      <c r="B28" s="1"/>
      <c r="C28" s="1"/>
      <c r="D28" s="1"/>
      <c r="E28" s="1"/>
      <c r="F28" s="1" t="s">
        <v>27</v>
      </c>
      <c r="G28" s="1"/>
      <c r="H28" s="2">
        <v>700.66</v>
      </c>
    </row>
    <row r="29" spans="1:8" ht="13.5" thickBot="1">
      <c r="A29" s="1"/>
      <c r="B29" s="1"/>
      <c r="C29" s="1"/>
      <c r="D29" s="1"/>
      <c r="E29" s="1"/>
      <c r="F29" s="1" t="s">
        <v>28</v>
      </c>
      <c r="G29" s="1"/>
      <c r="H29" s="3">
        <v>60000</v>
      </c>
    </row>
    <row r="30" spans="1:8" ht="12.75">
      <c r="A30" s="1"/>
      <c r="B30" s="1"/>
      <c r="C30" s="1"/>
      <c r="D30" s="1"/>
      <c r="E30" s="1" t="s">
        <v>29</v>
      </c>
      <c r="F30" s="1"/>
      <c r="G30" s="1"/>
      <c r="H30" s="2">
        <f>ROUND(SUM(H23:H29),5)</f>
        <v>115887.41</v>
      </c>
    </row>
    <row r="31" spans="1:8" ht="12.75">
      <c r="A31" s="1"/>
      <c r="B31" s="1"/>
      <c r="C31" s="1"/>
      <c r="D31" s="1"/>
      <c r="E31" s="1" t="s">
        <v>30</v>
      </c>
      <c r="F31" s="1"/>
      <c r="G31" s="1"/>
      <c r="H31" s="2"/>
    </row>
    <row r="32" spans="1:8" ht="13.5" thickBot="1">
      <c r="A32" s="1"/>
      <c r="B32" s="1"/>
      <c r="C32" s="1"/>
      <c r="D32" s="1"/>
      <c r="E32" s="1"/>
      <c r="F32" s="1" t="s">
        <v>31</v>
      </c>
      <c r="G32" s="1"/>
      <c r="H32" s="3">
        <v>172.98</v>
      </c>
    </row>
    <row r="33" spans="1:8" ht="12.75">
      <c r="A33" s="1"/>
      <c r="B33" s="1"/>
      <c r="C33" s="1"/>
      <c r="D33" s="1"/>
      <c r="E33" s="1" t="s">
        <v>32</v>
      </c>
      <c r="F33" s="1"/>
      <c r="G33" s="1"/>
      <c r="H33" s="2">
        <f>ROUND(SUM(H31:H32),5)</f>
        <v>172.98</v>
      </c>
    </row>
    <row r="34" spans="1:8" ht="12.75">
      <c r="A34" s="1"/>
      <c r="B34" s="1"/>
      <c r="C34" s="1"/>
      <c r="D34" s="1"/>
      <c r="E34" s="1" t="s">
        <v>33</v>
      </c>
      <c r="F34" s="1"/>
      <c r="G34" s="1"/>
      <c r="H34" s="2"/>
    </row>
    <row r="35" spans="1:8" ht="12.75">
      <c r="A35" s="1"/>
      <c r="B35" s="1"/>
      <c r="C35" s="1"/>
      <c r="D35" s="1"/>
      <c r="E35" s="1"/>
      <c r="F35" s="1" t="s">
        <v>34</v>
      </c>
      <c r="G35" s="1"/>
      <c r="H35" s="2">
        <v>5724.32</v>
      </c>
    </row>
    <row r="36" spans="1:8" ht="12.75">
      <c r="A36" s="1"/>
      <c r="B36" s="1"/>
      <c r="C36" s="1"/>
      <c r="D36" s="1"/>
      <c r="E36" s="1"/>
      <c r="F36" s="1" t="s">
        <v>35</v>
      </c>
      <c r="G36" s="1"/>
      <c r="H36" s="2">
        <v>3940.05</v>
      </c>
    </row>
    <row r="37" spans="1:8" ht="12.75">
      <c r="A37" s="1"/>
      <c r="B37" s="1"/>
      <c r="C37" s="1"/>
      <c r="D37" s="1"/>
      <c r="E37" s="1"/>
      <c r="F37" s="1" t="s">
        <v>36</v>
      </c>
      <c r="G37" s="1"/>
      <c r="H37" s="2">
        <v>227327.4</v>
      </c>
    </row>
    <row r="38" spans="1:8" ht="12.75">
      <c r="A38" s="1"/>
      <c r="B38" s="1"/>
      <c r="C38" s="1"/>
      <c r="D38" s="1"/>
      <c r="E38" s="1"/>
      <c r="F38" s="1" t="s">
        <v>37</v>
      </c>
      <c r="G38" s="1"/>
      <c r="H38" s="2">
        <v>35323.07</v>
      </c>
    </row>
    <row r="39" spans="1:8" ht="12.75">
      <c r="A39" s="1"/>
      <c r="B39" s="1"/>
      <c r="C39" s="1"/>
      <c r="D39" s="1"/>
      <c r="E39" s="1"/>
      <c r="F39" s="1" t="s">
        <v>38</v>
      </c>
      <c r="G39" s="1"/>
      <c r="H39" s="2">
        <v>39335.07</v>
      </c>
    </row>
    <row r="40" spans="1:8" ht="12.75">
      <c r="A40" s="1"/>
      <c r="B40" s="1"/>
      <c r="C40" s="1"/>
      <c r="D40" s="1"/>
      <c r="E40" s="1"/>
      <c r="F40" s="1" t="s">
        <v>39</v>
      </c>
      <c r="G40" s="1"/>
      <c r="H40" s="2">
        <v>11570.56</v>
      </c>
    </row>
    <row r="41" spans="1:8" ht="12.75">
      <c r="A41" s="1"/>
      <c r="B41" s="1"/>
      <c r="C41" s="1"/>
      <c r="D41" s="1"/>
      <c r="E41" s="1"/>
      <c r="F41" s="1" t="s">
        <v>40</v>
      </c>
      <c r="G41" s="1"/>
      <c r="H41" s="2">
        <v>403.76</v>
      </c>
    </row>
    <row r="42" spans="1:8" ht="12.75">
      <c r="A42" s="1"/>
      <c r="B42" s="1"/>
      <c r="C42" s="1"/>
      <c r="D42" s="1"/>
      <c r="E42" s="1"/>
      <c r="F42" s="1" t="s">
        <v>41</v>
      </c>
      <c r="G42" s="1"/>
      <c r="H42" s="2">
        <v>21517.31</v>
      </c>
    </row>
    <row r="43" spans="1:8" ht="12.75">
      <c r="A43" s="1"/>
      <c r="B43" s="1"/>
      <c r="C43" s="1"/>
      <c r="D43" s="1"/>
      <c r="E43" s="1"/>
      <c r="F43" s="1" t="s">
        <v>42</v>
      </c>
      <c r="G43" s="1"/>
      <c r="H43" s="2">
        <v>401058.76</v>
      </c>
    </row>
    <row r="44" spans="1:8" ht="12.75">
      <c r="A44" s="1"/>
      <c r="B44" s="1"/>
      <c r="C44" s="1"/>
      <c r="D44" s="1"/>
      <c r="E44" s="1"/>
      <c r="F44" s="1" t="s">
        <v>43</v>
      </c>
      <c r="G44" s="1"/>
      <c r="H44" s="2">
        <v>124730.3</v>
      </c>
    </row>
    <row r="45" spans="1:8" ht="12.75">
      <c r="A45" s="1"/>
      <c r="B45" s="1"/>
      <c r="C45" s="1"/>
      <c r="D45" s="1"/>
      <c r="E45" s="1"/>
      <c r="F45" s="1" t="s">
        <v>44</v>
      </c>
      <c r="G45" s="1"/>
      <c r="H45" s="2">
        <v>11000</v>
      </c>
    </row>
    <row r="46" spans="1:8" ht="12.75">
      <c r="A46" s="1"/>
      <c r="B46" s="1"/>
      <c r="C46" s="1"/>
      <c r="D46" s="1"/>
      <c r="E46" s="1"/>
      <c r="F46" s="1" t="s">
        <v>45</v>
      </c>
      <c r="G46" s="1"/>
      <c r="H46" s="2">
        <v>3112.5</v>
      </c>
    </row>
    <row r="47" spans="1:8" ht="12.75">
      <c r="A47" s="1"/>
      <c r="B47" s="1"/>
      <c r="C47" s="1"/>
      <c r="D47" s="1"/>
      <c r="E47" s="1"/>
      <c r="F47" s="1" t="s">
        <v>46</v>
      </c>
      <c r="G47" s="1"/>
      <c r="H47" s="2">
        <v>1467.47</v>
      </c>
    </row>
    <row r="48" spans="1:8" ht="12.75">
      <c r="A48" s="1"/>
      <c r="B48" s="1"/>
      <c r="C48" s="1"/>
      <c r="D48" s="1"/>
      <c r="E48" s="1"/>
      <c r="F48" s="1" t="s">
        <v>47</v>
      </c>
      <c r="G48" s="1"/>
      <c r="H48" s="2">
        <v>21529.68</v>
      </c>
    </row>
    <row r="49" spans="1:8" ht="12.75">
      <c r="A49" s="1"/>
      <c r="B49" s="1"/>
      <c r="C49" s="1"/>
      <c r="D49" s="1"/>
      <c r="E49" s="1"/>
      <c r="F49" s="1" t="s">
        <v>48</v>
      </c>
      <c r="G49" s="1"/>
      <c r="H49" s="2">
        <v>10118.09</v>
      </c>
    </row>
    <row r="50" spans="1:8" ht="12.75">
      <c r="A50" s="1"/>
      <c r="B50" s="1"/>
      <c r="C50" s="1"/>
      <c r="D50" s="1"/>
      <c r="E50" s="1"/>
      <c r="F50" s="1" t="s">
        <v>49</v>
      </c>
      <c r="G50" s="1"/>
      <c r="H50" s="2">
        <v>16616.02</v>
      </c>
    </row>
    <row r="51" spans="1:8" ht="12.75">
      <c r="A51" s="1"/>
      <c r="B51" s="1"/>
      <c r="C51" s="1"/>
      <c r="D51" s="1"/>
      <c r="E51" s="1"/>
      <c r="F51" s="1" t="s">
        <v>50</v>
      </c>
      <c r="G51" s="1"/>
      <c r="H51" s="2">
        <v>8.16</v>
      </c>
    </row>
    <row r="52" spans="1:8" ht="12.75">
      <c r="A52" s="1"/>
      <c r="B52" s="1"/>
      <c r="C52" s="1"/>
      <c r="D52" s="1"/>
      <c r="E52" s="1"/>
      <c r="F52" s="1" t="s">
        <v>51</v>
      </c>
      <c r="G52" s="1"/>
      <c r="H52" s="2">
        <v>2625</v>
      </c>
    </row>
    <row r="53" spans="1:8" ht="12.75">
      <c r="A53" s="1"/>
      <c r="B53" s="1"/>
      <c r="C53" s="1"/>
      <c r="D53" s="1"/>
      <c r="E53" s="1"/>
      <c r="F53" s="1" t="s">
        <v>52</v>
      </c>
      <c r="G53" s="1"/>
      <c r="H53" s="2">
        <v>9603.25</v>
      </c>
    </row>
    <row r="54" spans="1:8" ht="12.75">
      <c r="A54" s="1"/>
      <c r="B54" s="1"/>
      <c r="C54" s="1"/>
      <c r="D54" s="1"/>
      <c r="E54" s="1"/>
      <c r="F54" s="1" t="s">
        <v>27</v>
      </c>
      <c r="G54" s="1"/>
      <c r="H54" s="2">
        <v>467.64</v>
      </c>
    </row>
    <row r="55" spans="1:8" ht="13.5" thickBot="1">
      <c r="A55" s="1"/>
      <c r="B55" s="1"/>
      <c r="C55" s="1"/>
      <c r="D55" s="1"/>
      <c r="E55" s="1"/>
      <c r="F55" s="1" t="s">
        <v>53</v>
      </c>
      <c r="G55" s="1"/>
      <c r="H55" s="3">
        <v>34000</v>
      </c>
    </row>
    <row r="56" spans="1:8" ht="12.75">
      <c r="A56" s="1"/>
      <c r="B56" s="1"/>
      <c r="C56" s="1"/>
      <c r="D56" s="1"/>
      <c r="E56" s="1" t="s">
        <v>54</v>
      </c>
      <c r="F56" s="1"/>
      <c r="G56" s="1"/>
      <c r="H56" s="2">
        <f>ROUND(SUM(H34:H55),5)</f>
        <v>981478.41</v>
      </c>
    </row>
    <row r="57" spans="1:8" ht="12.75">
      <c r="A57" s="1"/>
      <c r="B57" s="1"/>
      <c r="C57" s="1"/>
      <c r="D57" s="1"/>
      <c r="E57" s="1" t="s">
        <v>55</v>
      </c>
      <c r="F57" s="1"/>
      <c r="G57" s="1"/>
      <c r="H57" s="2"/>
    </row>
    <row r="58" spans="1:8" ht="12.75">
      <c r="A58" s="1"/>
      <c r="B58" s="1"/>
      <c r="C58" s="1"/>
      <c r="D58" s="1"/>
      <c r="E58" s="1"/>
      <c r="F58" s="1" t="s">
        <v>56</v>
      </c>
      <c r="G58" s="1"/>
      <c r="H58" s="2">
        <v>283.81</v>
      </c>
    </row>
    <row r="59" spans="1:8" ht="12.75">
      <c r="A59" s="1"/>
      <c r="B59" s="1"/>
      <c r="C59" s="1"/>
      <c r="D59" s="1"/>
      <c r="E59" s="1"/>
      <c r="F59" s="1" t="s">
        <v>57</v>
      </c>
      <c r="G59" s="1"/>
      <c r="H59" s="2">
        <v>364.23</v>
      </c>
    </row>
    <row r="60" spans="1:8" ht="12.75">
      <c r="A60" s="1"/>
      <c r="B60" s="1"/>
      <c r="C60" s="1"/>
      <c r="D60" s="1"/>
      <c r="E60" s="1"/>
      <c r="F60" s="1" t="s">
        <v>58</v>
      </c>
      <c r="G60" s="1"/>
      <c r="H60" s="2"/>
    </row>
    <row r="61" spans="1:8" ht="12.75">
      <c r="A61" s="1"/>
      <c r="B61" s="1"/>
      <c r="C61" s="1"/>
      <c r="D61" s="1"/>
      <c r="E61" s="1"/>
      <c r="F61" s="1"/>
      <c r="G61" s="1" t="s">
        <v>59</v>
      </c>
      <c r="H61" s="2">
        <v>625</v>
      </c>
    </row>
    <row r="62" spans="1:8" ht="13.5" thickBot="1">
      <c r="A62" s="1"/>
      <c r="B62" s="1"/>
      <c r="C62" s="1"/>
      <c r="D62" s="1"/>
      <c r="E62" s="1"/>
      <c r="F62" s="1"/>
      <c r="G62" s="1" t="s">
        <v>60</v>
      </c>
      <c r="H62" s="3">
        <v>44661.2</v>
      </c>
    </row>
    <row r="63" spans="1:8" ht="12.75">
      <c r="A63" s="1"/>
      <c r="B63" s="1"/>
      <c r="C63" s="1"/>
      <c r="D63" s="1"/>
      <c r="E63" s="1"/>
      <c r="F63" s="1" t="s">
        <v>61</v>
      </c>
      <c r="G63" s="1"/>
      <c r="H63" s="2">
        <f>ROUND(SUM(H60:H62),5)</f>
        <v>45286.2</v>
      </c>
    </row>
    <row r="64" spans="1:8" ht="12.75">
      <c r="A64" s="1"/>
      <c r="B64" s="1"/>
      <c r="C64" s="1"/>
      <c r="D64" s="1"/>
      <c r="E64" s="1"/>
      <c r="F64" s="1" t="s">
        <v>25</v>
      </c>
      <c r="G64" s="1"/>
      <c r="H64" s="2">
        <v>1098.41</v>
      </c>
    </row>
    <row r="65" spans="1:8" ht="12.75">
      <c r="A65" s="1"/>
      <c r="B65" s="1"/>
      <c r="C65" s="1"/>
      <c r="D65" s="1"/>
      <c r="E65" s="1"/>
      <c r="F65" s="1" t="s">
        <v>62</v>
      </c>
      <c r="G65" s="1"/>
      <c r="H65" s="2">
        <v>2283.53</v>
      </c>
    </row>
    <row r="66" spans="1:8" ht="12.75">
      <c r="A66" s="1"/>
      <c r="B66" s="1"/>
      <c r="C66" s="1"/>
      <c r="D66" s="1"/>
      <c r="E66" s="1"/>
      <c r="F66" s="1" t="s">
        <v>63</v>
      </c>
      <c r="G66" s="1"/>
      <c r="H66" s="2">
        <v>3877.91</v>
      </c>
    </row>
    <row r="67" spans="1:8" ht="12.75">
      <c r="A67" s="1"/>
      <c r="B67" s="1"/>
      <c r="C67" s="1"/>
      <c r="D67" s="1"/>
      <c r="E67" s="1"/>
      <c r="F67" s="1" t="s">
        <v>64</v>
      </c>
      <c r="G67" s="1"/>
      <c r="H67" s="2">
        <v>423.48</v>
      </c>
    </row>
    <row r="68" spans="1:8" ht="12.75">
      <c r="A68" s="1"/>
      <c r="B68" s="1"/>
      <c r="C68" s="1"/>
      <c r="D68" s="1"/>
      <c r="E68" s="1"/>
      <c r="F68" s="1" t="s">
        <v>65</v>
      </c>
      <c r="G68" s="1"/>
      <c r="H68" s="2"/>
    </row>
    <row r="69" spans="1:8" ht="12.75">
      <c r="A69" s="1"/>
      <c r="B69" s="1"/>
      <c r="C69" s="1"/>
      <c r="D69" s="1"/>
      <c r="E69" s="1"/>
      <c r="F69" s="1"/>
      <c r="G69" s="1" t="s">
        <v>66</v>
      </c>
      <c r="H69" s="2">
        <v>5000</v>
      </c>
    </row>
    <row r="70" spans="1:8" ht="13.5" thickBot="1">
      <c r="A70" s="1"/>
      <c r="B70" s="1"/>
      <c r="C70" s="1"/>
      <c r="D70" s="1"/>
      <c r="E70" s="1"/>
      <c r="F70" s="1"/>
      <c r="G70" s="1" t="s">
        <v>67</v>
      </c>
      <c r="H70" s="3">
        <v>623.5</v>
      </c>
    </row>
    <row r="71" spans="1:8" ht="12.75">
      <c r="A71" s="1"/>
      <c r="B71" s="1"/>
      <c r="C71" s="1"/>
      <c r="D71" s="1"/>
      <c r="E71" s="1"/>
      <c r="F71" s="1" t="s">
        <v>68</v>
      </c>
      <c r="G71" s="1"/>
      <c r="H71" s="2">
        <f>ROUND(SUM(H68:H70),5)</f>
        <v>5623.5</v>
      </c>
    </row>
    <row r="72" spans="1:8" ht="12.75">
      <c r="A72" s="1"/>
      <c r="B72" s="1"/>
      <c r="C72" s="1"/>
      <c r="D72" s="1"/>
      <c r="E72" s="1"/>
      <c r="F72" s="1" t="s">
        <v>69</v>
      </c>
      <c r="G72" s="1"/>
      <c r="H72" s="2">
        <v>99</v>
      </c>
    </row>
    <row r="73" spans="1:8" ht="12.75">
      <c r="A73" s="1"/>
      <c r="B73" s="1"/>
      <c r="C73" s="1"/>
      <c r="D73" s="1"/>
      <c r="E73" s="1"/>
      <c r="F73" s="1" t="s">
        <v>27</v>
      </c>
      <c r="G73" s="1"/>
      <c r="H73" s="2">
        <v>4510.4</v>
      </c>
    </row>
    <row r="74" spans="1:8" ht="12.75">
      <c r="A74" s="1"/>
      <c r="B74" s="1"/>
      <c r="C74" s="1"/>
      <c r="D74" s="1"/>
      <c r="E74" s="1"/>
      <c r="F74" s="1" t="s">
        <v>70</v>
      </c>
      <c r="G74" s="1"/>
      <c r="H74" s="2">
        <v>1950</v>
      </c>
    </row>
    <row r="75" spans="1:8" ht="12.75">
      <c r="A75" s="1"/>
      <c r="B75" s="1"/>
      <c r="C75" s="1"/>
      <c r="D75" s="1"/>
      <c r="E75" s="1"/>
      <c r="F75" s="1" t="s">
        <v>71</v>
      </c>
      <c r="G75" s="1"/>
      <c r="H75" s="2">
        <v>1497</v>
      </c>
    </row>
    <row r="76" spans="1:8" ht="12.75">
      <c r="A76" s="1"/>
      <c r="B76" s="1"/>
      <c r="C76" s="1"/>
      <c r="D76" s="1"/>
      <c r="E76" s="1"/>
      <c r="F76" s="1" t="s">
        <v>72</v>
      </c>
      <c r="G76" s="1"/>
      <c r="H76" s="2"/>
    </row>
    <row r="77" spans="1:8" ht="12.75">
      <c r="A77" s="1"/>
      <c r="B77" s="1"/>
      <c r="C77" s="1"/>
      <c r="D77" s="1"/>
      <c r="E77" s="1"/>
      <c r="F77" s="1"/>
      <c r="G77" s="1" t="s">
        <v>73</v>
      </c>
      <c r="H77" s="2">
        <v>28650</v>
      </c>
    </row>
    <row r="78" spans="1:8" ht="12.75">
      <c r="A78" s="1"/>
      <c r="B78" s="1"/>
      <c r="C78" s="1"/>
      <c r="D78" s="1"/>
      <c r="E78" s="1"/>
      <c r="F78" s="1"/>
      <c r="G78" s="1" t="s">
        <v>74</v>
      </c>
      <c r="H78" s="2">
        <v>35.98</v>
      </c>
    </row>
    <row r="79" spans="1:8" ht="13.5" thickBot="1">
      <c r="A79" s="1"/>
      <c r="B79" s="1"/>
      <c r="C79" s="1"/>
      <c r="D79" s="1"/>
      <c r="E79" s="1"/>
      <c r="F79" s="1"/>
      <c r="G79" s="1" t="s">
        <v>75</v>
      </c>
      <c r="H79" s="3">
        <v>15000</v>
      </c>
    </row>
    <row r="80" spans="1:8" ht="13.5" thickBot="1">
      <c r="A80" s="1"/>
      <c r="B80" s="1"/>
      <c r="C80" s="1"/>
      <c r="D80" s="1"/>
      <c r="E80" s="1"/>
      <c r="F80" s="1" t="s">
        <v>76</v>
      </c>
      <c r="G80" s="1"/>
      <c r="H80" s="4">
        <f>ROUND(SUM(H76:H79),5)</f>
        <v>43685.98</v>
      </c>
    </row>
    <row r="81" spans="1:8" ht="12.75">
      <c r="A81" s="1"/>
      <c r="B81" s="1"/>
      <c r="C81" s="1"/>
      <c r="D81" s="1"/>
      <c r="E81" s="1" t="s">
        <v>77</v>
      </c>
      <c r="F81" s="1"/>
      <c r="G81" s="1"/>
      <c r="H81" s="2">
        <f>ROUND(SUM(H57:H59)+SUM(H63:H67)+SUM(H71:H75)+H80,5)</f>
        <v>110983.45</v>
      </c>
    </row>
    <row r="82" spans="1:8" ht="12.75">
      <c r="A82" s="1"/>
      <c r="B82" s="1"/>
      <c r="C82" s="1"/>
      <c r="D82" s="1"/>
      <c r="E82" s="1" t="s">
        <v>78</v>
      </c>
      <c r="F82" s="1"/>
      <c r="G82" s="1"/>
      <c r="H82" s="2"/>
    </row>
    <row r="83" spans="1:8" ht="12.75">
      <c r="A83" s="1"/>
      <c r="B83" s="1"/>
      <c r="C83" s="1"/>
      <c r="D83" s="1"/>
      <c r="E83" s="1"/>
      <c r="F83" s="1" t="s">
        <v>79</v>
      </c>
      <c r="G83" s="1"/>
      <c r="H83" s="2">
        <v>1181.82</v>
      </c>
    </row>
    <row r="84" spans="1:8" ht="12.75">
      <c r="A84" s="1"/>
      <c r="B84" s="1"/>
      <c r="C84" s="1"/>
      <c r="D84" s="1"/>
      <c r="E84" s="1"/>
      <c r="F84" s="1" t="s">
        <v>80</v>
      </c>
      <c r="G84" s="1"/>
      <c r="H84" s="2">
        <v>790.31</v>
      </c>
    </row>
    <row r="85" spans="1:8" ht="12.75">
      <c r="A85" s="1"/>
      <c r="B85" s="1"/>
      <c r="C85" s="1"/>
      <c r="D85" s="1"/>
      <c r="E85" s="1"/>
      <c r="F85" s="1" t="s">
        <v>81</v>
      </c>
      <c r="G85" s="1"/>
      <c r="H85" s="2">
        <v>9514.53</v>
      </c>
    </row>
    <row r="86" spans="1:8" ht="13.5" thickBot="1">
      <c r="A86" s="1"/>
      <c r="B86" s="1"/>
      <c r="C86" s="1"/>
      <c r="D86" s="1"/>
      <c r="E86" s="1"/>
      <c r="F86" s="1" t="s">
        <v>82</v>
      </c>
      <c r="G86" s="1"/>
      <c r="H86" s="3">
        <v>77283.51</v>
      </c>
    </row>
    <row r="87" spans="1:8" ht="12.75">
      <c r="A87" s="1"/>
      <c r="B87" s="1"/>
      <c r="C87" s="1"/>
      <c r="D87" s="1"/>
      <c r="E87" s="1" t="s">
        <v>83</v>
      </c>
      <c r="F87" s="1"/>
      <c r="G87" s="1"/>
      <c r="H87" s="2">
        <f>ROUND(SUM(H82:H86),5)</f>
        <v>88770.17</v>
      </c>
    </row>
    <row r="88" spans="1:8" ht="12.75">
      <c r="A88" s="1"/>
      <c r="B88" s="1"/>
      <c r="C88" s="1"/>
      <c r="D88" s="1"/>
      <c r="E88" s="1" t="s">
        <v>84</v>
      </c>
      <c r="F88" s="1"/>
      <c r="G88" s="1"/>
      <c r="H88" s="2"/>
    </row>
    <row r="89" spans="1:8" ht="12.75">
      <c r="A89" s="1"/>
      <c r="B89" s="1"/>
      <c r="C89" s="1"/>
      <c r="D89" s="1"/>
      <c r="E89" s="1"/>
      <c r="F89" s="1" t="s">
        <v>85</v>
      </c>
      <c r="G89" s="1"/>
      <c r="H89" s="2">
        <v>398.44</v>
      </c>
    </row>
    <row r="90" spans="1:8" ht="12.75">
      <c r="A90" s="1"/>
      <c r="B90" s="1"/>
      <c r="C90" s="1"/>
      <c r="D90" s="1"/>
      <c r="E90" s="1"/>
      <c r="F90" s="1" t="s">
        <v>86</v>
      </c>
      <c r="G90" s="1"/>
      <c r="H90" s="2">
        <v>917.95</v>
      </c>
    </row>
    <row r="91" spans="1:8" ht="12.75">
      <c r="A91" s="1"/>
      <c r="B91" s="1"/>
      <c r="C91" s="1"/>
      <c r="D91" s="1"/>
      <c r="E91" s="1"/>
      <c r="F91" s="1" t="s">
        <v>87</v>
      </c>
      <c r="G91" s="1"/>
      <c r="H91" s="2">
        <v>6.59</v>
      </c>
    </row>
    <row r="92" spans="1:8" ht="12.75">
      <c r="A92" s="1"/>
      <c r="B92" s="1"/>
      <c r="C92" s="1"/>
      <c r="D92" s="1"/>
      <c r="E92" s="1"/>
      <c r="F92" s="1" t="s">
        <v>88</v>
      </c>
      <c r="G92" s="1"/>
      <c r="H92" s="2">
        <v>5750</v>
      </c>
    </row>
    <row r="93" spans="1:8" ht="12.75">
      <c r="A93" s="1"/>
      <c r="B93" s="1"/>
      <c r="C93" s="1"/>
      <c r="D93" s="1"/>
      <c r="E93" s="1"/>
      <c r="F93" s="1" t="s">
        <v>89</v>
      </c>
      <c r="G93" s="1"/>
      <c r="H93" s="2">
        <v>3000</v>
      </c>
    </row>
    <row r="94" spans="1:8" ht="12.75">
      <c r="A94" s="1"/>
      <c r="B94" s="1"/>
      <c r="C94" s="1"/>
      <c r="D94" s="1"/>
      <c r="E94" s="1"/>
      <c r="F94" s="1" t="s">
        <v>90</v>
      </c>
      <c r="G94" s="1"/>
      <c r="H94" s="2">
        <v>7537.74</v>
      </c>
    </row>
    <row r="95" spans="1:8" ht="12.75">
      <c r="A95" s="1"/>
      <c r="B95" s="1"/>
      <c r="C95" s="1"/>
      <c r="D95" s="1"/>
      <c r="E95" s="1"/>
      <c r="F95" s="1" t="s">
        <v>91</v>
      </c>
      <c r="G95" s="1"/>
      <c r="H95" s="2">
        <v>1028.18</v>
      </c>
    </row>
    <row r="96" spans="1:8" ht="13.5" thickBot="1">
      <c r="A96" s="1"/>
      <c r="B96" s="1"/>
      <c r="C96" s="1"/>
      <c r="D96" s="1"/>
      <c r="E96" s="1"/>
      <c r="F96" s="1" t="s">
        <v>13</v>
      </c>
      <c r="G96" s="1"/>
      <c r="H96" s="3">
        <v>210.71</v>
      </c>
    </row>
    <row r="97" spans="1:8" ht="13.5" thickBot="1">
      <c r="A97" s="1"/>
      <c r="B97" s="1"/>
      <c r="C97" s="1"/>
      <c r="D97" s="1"/>
      <c r="E97" s="1" t="s">
        <v>92</v>
      </c>
      <c r="F97" s="1"/>
      <c r="G97" s="1"/>
      <c r="H97" s="4">
        <f>ROUND(SUM(H88:H96),5)</f>
        <v>18849.61</v>
      </c>
    </row>
    <row r="98" spans="1:8" ht="13.5" thickBot="1">
      <c r="A98" s="1"/>
      <c r="B98" s="1"/>
      <c r="C98" s="1"/>
      <c r="D98" s="1" t="s">
        <v>93</v>
      </c>
      <c r="E98" s="1"/>
      <c r="F98" s="1"/>
      <c r="G98" s="1"/>
      <c r="H98" s="4">
        <f>ROUND(H18+H22+H30+H33+H56+H81+H87+H97,5)</f>
        <v>1317943.4</v>
      </c>
    </row>
    <row r="99" spans="1:8" ht="12.75">
      <c r="A99" s="1"/>
      <c r="B99" s="1" t="s">
        <v>94</v>
      </c>
      <c r="C99" s="1"/>
      <c r="D99" s="1"/>
      <c r="E99" s="1"/>
      <c r="F99" s="1"/>
      <c r="G99" s="1"/>
      <c r="H99" s="2">
        <f>ROUND(H2+H17-H98,5)</f>
        <v>861507.71</v>
      </c>
    </row>
    <row r="100" spans="1:8" ht="12.75">
      <c r="A100" s="1"/>
      <c r="B100" s="1" t="s">
        <v>95</v>
      </c>
      <c r="C100" s="1"/>
      <c r="D100" s="1"/>
      <c r="E100" s="1"/>
      <c r="F100" s="1"/>
      <c r="G100" s="1"/>
      <c r="H100" s="2"/>
    </row>
    <row r="101" spans="1:8" ht="12.75">
      <c r="A101" s="1"/>
      <c r="B101" s="1"/>
      <c r="C101" s="1" t="s">
        <v>96</v>
      </c>
      <c r="D101" s="1"/>
      <c r="E101" s="1"/>
      <c r="F101" s="1"/>
      <c r="G101" s="1"/>
      <c r="H101" s="2"/>
    </row>
    <row r="102" spans="1:8" ht="12.75">
      <c r="A102" s="1"/>
      <c r="B102" s="1"/>
      <c r="C102" s="1"/>
      <c r="D102" s="1" t="s">
        <v>97</v>
      </c>
      <c r="E102" s="1"/>
      <c r="F102" s="1"/>
      <c r="G102" s="1"/>
      <c r="H102" s="2">
        <v>510.59</v>
      </c>
    </row>
    <row r="103" spans="1:8" ht="12.75">
      <c r="A103" s="1"/>
      <c r="B103" s="1"/>
      <c r="C103" s="1"/>
      <c r="D103" s="1" t="s">
        <v>98</v>
      </c>
      <c r="E103" s="1"/>
      <c r="F103" s="1"/>
      <c r="G103" s="1"/>
      <c r="H103" s="2"/>
    </row>
    <row r="104" spans="1:8" ht="13.5" thickBot="1">
      <c r="A104" s="1"/>
      <c r="B104" s="1"/>
      <c r="C104" s="1"/>
      <c r="D104" s="1"/>
      <c r="E104" s="1" t="s">
        <v>99</v>
      </c>
      <c r="F104" s="1"/>
      <c r="G104" s="1"/>
      <c r="H104" s="3">
        <v>47991.7</v>
      </c>
    </row>
    <row r="105" spans="1:8" ht="13.5" thickBot="1">
      <c r="A105" s="1"/>
      <c r="B105" s="1"/>
      <c r="C105" s="1"/>
      <c r="D105" s="1" t="s">
        <v>100</v>
      </c>
      <c r="E105" s="1"/>
      <c r="F105" s="1"/>
      <c r="G105" s="1"/>
      <c r="H105" s="4">
        <f>ROUND(SUM(H103:H104),5)</f>
        <v>47991.7</v>
      </c>
    </row>
    <row r="106" spans="1:8" ht="12.75">
      <c r="A106" s="1"/>
      <c r="B106" s="1"/>
      <c r="C106" s="1" t="s">
        <v>101</v>
      </c>
      <c r="D106" s="1"/>
      <c r="E106" s="1"/>
      <c r="F106" s="1"/>
      <c r="G106" s="1"/>
      <c r="H106" s="2">
        <f>ROUND(SUM(H101:H102)+H105,5)</f>
        <v>48502.29</v>
      </c>
    </row>
    <row r="107" spans="1:8" ht="12.75">
      <c r="A107" s="1"/>
      <c r="B107" s="1"/>
      <c r="C107" s="1" t="s">
        <v>102</v>
      </c>
      <c r="D107" s="1"/>
      <c r="E107" s="1"/>
      <c r="F107" s="1"/>
      <c r="G107" s="1"/>
      <c r="H107" s="2"/>
    </row>
    <row r="108" spans="1:8" ht="12.75">
      <c r="A108" s="1"/>
      <c r="B108" s="1"/>
      <c r="C108" s="1"/>
      <c r="D108" s="1" t="s">
        <v>103</v>
      </c>
      <c r="E108" s="1"/>
      <c r="F108" s="1"/>
      <c r="G108" s="1"/>
      <c r="H108" s="2"/>
    </row>
    <row r="109" spans="1:8" ht="13.5" thickBot="1">
      <c r="A109" s="1"/>
      <c r="B109" s="1"/>
      <c r="C109" s="1"/>
      <c r="D109" s="1"/>
      <c r="E109" s="1" t="s">
        <v>99</v>
      </c>
      <c r="F109" s="1"/>
      <c r="G109" s="1"/>
      <c r="H109" s="3">
        <v>17861.75</v>
      </c>
    </row>
    <row r="110" spans="1:8" ht="13.5" thickBot="1">
      <c r="A110" s="1"/>
      <c r="B110" s="1"/>
      <c r="C110" s="1"/>
      <c r="D110" s="1" t="s">
        <v>104</v>
      </c>
      <c r="E110" s="1"/>
      <c r="F110" s="1"/>
      <c r="G110" s="1"/>
      <c r="H110" s="4">
        <f>ROUND(SUM(H108:H109),5)</f>
        <v>17861.75</v>
      </c>
    </row>
    <row r="111" spans="1:8" ht="13.5" thickBot="1">
      <c r="A111" s="1"/>
      <c r="B111" s="1"/>
      <c r="C111" s="1" t="s">
        <v>105</v>
      </c>
      <c r="D111" s="1"/>
      <c r="E111" s="1"/>
      <c r="F111" s="1"/>
      <c r="G111" s="1"/>
      <c r="H111" s="4">
        <f>ROUND(H107+H110,5)</f>
        <v>17861.75</v>
      </c>
    </row>
    <row r="112" spans="1:8" ht="13.5" thickBot="1">
      <c r="A112" s="1"/>
      <c r="B112" s="1" t="s">
        <v>106</v>
      </c>
      <c r="C112" s="1"/>
      <c r="D112" s="1"/>
      <c r="E112" s="1"/>
      <c r="F112" s="1"/>
      <c r="G112" s="1"/>
      <c r="H112" s="4">
        <f>ROUND(H100+H106-H111,5)</f>
        <v>30640.54</v>
      </c>
    </row>
    <row r="113" spans="1:8" s="6" customFormat="1" ht="12" thickBot="1">
      <c r="A113" s="1" t="s">
        <v>107</v>
      </c>
      <c r="B113" s="1"/>
      <c r="C113" s="1"/>
      <c r="D113" s="1"/>
      <c r="E113" s="1"/>
      <c r="F113" s="1"/>
      <c r="G113" s="1"/>
      <c r="H113" s="5">
        <f>ROUND(H99+H112,5)</f>
        <v>892148.25</v>
      </c>
    </row>
    <row r="114" ht="13.5" thickTop="1"/>
  </sheetData>
  <printOptions/>
  <pageMargins left="0.75" right="0.75" top="1" bottom="1" header="0.1" footer="0.5"/>
  <pageSetup horizontalDpi="600" verticalDpi="600" orientation="portrait" r:id="rId2"/>
  <headerFooter alignWithMargins="0">
    <oddHeader>&amp;L&amp;"Arial,Bold"&amp;8 10:30 AM
&amp;"Arial,Bold"&amp;8 08/02/17
&amp;"Arial,Bold"&amp;8 Cash Basis&amp;C&amp;"Arial,Bold"&amp;12 AgileAlliance
&amp;"Arial,Bold"&amp;14 Profit &amp;&amp; Loss
&amp;"Arial,Bold"&amp;10 April through June 2017</oddHeader>
    <oddFooter>&amp;R&amp;"Arial,Bold"&amp;8 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Agile Alliance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</dc:creator>
  <cp:keywords/>
  <dc:description/>
  <cp:lastModifiedBy>Phil</cp:lastModifiedBy>
  <dcterms:created xsi:type="dcterms:W3CDTF">2017-08-02T17:30:30Z</dcterms:created>
  <dcterms:modified xsi:type="dcterms:W3CDTF">2017-08-02T17:41:40Z</dcterms:modified>
  <cp:category/>
  <cp:version/>
  <cp:contentType/>
  <cp:contentStatus/>
</cp:coreProperties>
</file>