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3840" windowWidth="29940" windowHeight="23500" activeTab="3"/>
  </bookViews>
  <sheets>
    <sheet name="Profit and Loss" sheetId="1" r:id="rId1"/>
    <sheet name="Profit and Loss Prev Yr Comp" sheetId="2" r:id="rId2"/>
    <sheet name="Balance Sheet" sheetId="3" r:id="rId3"/>
    <sheet name="Bal Sheet Prev Yr Comp" sheetId="4" r:id="rId4"/>
    <sheet name="Stmt of Cash Flows" sheetId="5" r:id="rId5"/>
    <sheet name="AR" sheetId="6" r:id="rId6"/>
  </sheets>
  <definedNames>
    <definedName name="_xlnm.Print_Titles" localSheetId="5">'AR'!$A:$B,'AR'!$1:$1</definedName>
    <definedName name="_xlnm.Print_Titles" localSheetId="3">'Bal Sheet Prev Yr Comp'!$A:$F,'Bal Sheet Prev Yr Comp'!$1:$2</definedName>
    <definedName name="_xlnm.Print_Titles" localSheetId="2">'Balance Sheet'!$A:$F,'Balance Sheet'!$1:$1</definedName>
    <definedName name="_xlnm.Print_Titles" localSheetId="0">'Profit and Loss'!$A:$G,'Profit and Loss'!$1:$1</definedName>
    <definedName name="_xlnm.Print_Titles" localSheetId="1">'Profit and Loss Prev Yr Comp'!$A:$G,'Profit and Loss Prev Yr Comp'!$1:$2</definedName>
    <definedName name="_xlnm.Print_Titles" localSheetId="4">'Stmt of Cash Flows'!$A:$E,'Stmt of Cash Flows'!$1:$1</definedName>
    <definedName name="QB_COLUMN_29" localSheetId="2" hidden="1">'Balance Sheet'!$G$1</definedName>
    <definedName name="QB_COLUMN_29" localSheetId="0" hidden="1">'Profit and Loss'!$H$1</definedName>
    <definedName name="QB_COLUMN_29" localSheetId="4" hidden="1">'Stmt of Cash Flows'!$F$1</definedName>
    <definedName name="QB_COLUMN_59200" localSheetId="3" hidden="1">'Bal Sheet Prev Yr Comp'!$G$2</definedName>
    <definedName name="QB_COLUMN_59200" localSheetId="1" hidden="1">'Profit and Loss Prev Yr Comp'!$H$2</definedName>
    <definedName name="QB_COLUMN_61210" localSheetId="3" hidden="1">'Bal Sheet Prev Yr Comp'!$I$2</definedName>
    <definedName name="QB_COLUMN_61210" localSheetId="1" hidden="1">'Profit and Loss Prev Yr Comp'!$J$2</definedName>
    <definedName name="QB_COLUMN_63620" localSheetId="3" hidden="1">'Bal Sheet Prev Yr Comp'!$K$2</definedName>
    <definedName name="QB_COLUMN_63620" localSheetId="1" hidden="1">'Profit and Loss Prev Yr Comp'!$L$2</definedName>
    <definedName name="QB_COLUMN_64830" localSheetId="3" hidden="1">'Bal Sheet Prev Yr Comp'!$M$2</definedName>
    <definedName name="QB_COLUMN_64830" localSheetId="1" hidden="1">'Profit and Loss Prev Yr Comp'!$N$2</definedName>
    <definedName name="QB_COLUMN_7721" localSheetId="5" hidden="1">'AR'!$C$1</definedName>
    <definedName name="QB_COLUMN_7722" localSheetId="5" hidden="1">'AR'!$E$1</definedName>
    <definedName name="QB_COLUMN_7723" localSheetId="5" hidden="1">'AR'!$G$1</definedName>
    <definedName name="QB_COLUMN_7724" localSheetId="5" hidden="1">'AR'!$I$1</definedName>
    <definedName name="QB_COLUMN_7725" localSheetId="5" hidden="1">'AR'!$K$1</definedName>
    <definedName name="QB_COLUMN_8030" localSheetId="5" hidden="1">'AR'!$M$1</definedName>
    <definedName name="QB_DATA_0" localSheetId="5" hidden="1">'AR'!$2:$2,'AR'!$3:$3,'AR'!$4:$4,'AR'!$5:$5,'AR'!$6:$6,'AR'!$7:$7,'AR'!$8:$8,'AR'!$9:$9,'AR'!$10:$10,'AR'!$11:$11,'AR'!$12:$12,'AR'!$13:$13,'AR'!$14:$14,'AR'!$15:$15,'AR'!$16:$16,'AR'!$17:$17</definedName>
    <definedName name="QB_DATA_0" localSheetId="3" hidden="1">'Bal Sheet Prev Yr Comp'!$6:$6,'Bal Sheet Prev Yr Comp'!$7:$7,'Bal Sheet Prev Yr Comp'!$10:$10,'Bal Sheet Prev Yr Comp'!$11:$11,'Bal Sheet Prev Yr Comp'!$20:$20,'Bal Sheet Prev Yr Comp'!$21:$21,'Bal Sheet Prev Yr Comp'!$25:$25,'Bal Sheet Prev Yr Comp'!$30:$30,'Bal Sheet Prev Yr Comp'!$31:$31</definedName>
    <definedName name="QB_DATA_0" localSheetId="2" hidden="1">'Balance Sheet'!$5:$5,'Balance Sheet'!$6:$6,'Balance Sheet'!$9:$9,'Balance Sheet'!$10:$10,'Balance Sheet'!$19:$19,'Balance Sheet'!$20:$20,'Balance Sheet'!$24:$24,'Balance Sheet'!$29:$29,'Balance Sheet'!$30:$30</definedName>
    <definedName name="QB_DATA_0" localSheetId="0" hidden="1">'Profit and Loss'!$5:$5,'Profit and Loss'!$6:$6,'Profit and Loss'!$9:$9,'Profit and Loss'!$10:$10,'Profit and Loss'!$13:$13,'Profit and Loss'!$19:$19,'Profit and Loss'!$20:$20,'Profit and Loss'!$23:$23,'Profit and Loss'!$24:$24,'Profit and Loss'!$25:$25,'Profit and Loss'!$26:$26,'Profit and Loss'!$27:$27,'Profit and Loss'!$28:$28,'Profit and Loss'!$31:$31,'Profit and Loss'!$34:$34,'Profit and Loss'!$35:$35</definedName>
    <definedName name="QB_DATA_0" localSheetId="1" hidden="1">'Profit and Loss Prev Yr Comp'!$6:$6,'Profit and Loss Prev Yr Comp'!$7:$7,'Profit and Loss Prev Yr Comp'!$10:$10,'Profit and Loss Prev Yr Comp'!$11:$11,'Profit and Loss Prev Yr Comp'!$14:$14,'Profit and Loss Prev Yr Comp'!$20:$20,'Profit and Loss Prev Yr Comp'!$21:$21,'Profit and Loss Prev Yr Comp'!$22:$22,'Profit and Loss Prev Yr Comp'!$25:$25,'Profit and Loss Prev Yr Comp'!$26:$26,'Profit and Loss Prev Yr Comp'!$27:$27,'Profit and Loss Prev Yr Comp'!$28:$28,'Profit and Loss Prev Yr Comp'!$29:$29,'Profit and Loss Prev Yr Comp'!$30:$30,'Profit and Loss Prev Yr Comp'!$31:$31,'Profit and Loss Prev Yr Comp'!$34:$34</definedName>
    <definedName name="QB_DATA_0" localSheetId="4" hidden="1">'Stmt of Cash Flows'!$3:$3,'Stmt of Cash Flows'!$6:$6,'Stmt of Cash Flows'!$7:$7,'Stmt of Cash Flows'!$10:$10</definedName>
    <definedName name="QB_DATA_1" localSheetId="5" hidden="1">'AR'!$18:$18,'AR'!$19:$19,'AR'!$20:$20,'AR'!$21:$21,'AR'!$22:$22</definedName>
    <definedName name="QB_DATA_1" localSheetId="0" hidden="1">'Profit and Loss'!$36:$36,'Profit and Loss'!$37:$37,'Profit and Loss'!$38:$38,'Profit and Loss'!$39:$39,'Profit and Loss'!$40:$40,'Profit and Loss'!$41:$41,'Profit and Loss'!$44:$44,'Profit and Loss'!$45:$45,'Profit and Loss'!$46:$46,'Profit and Loss'!$47:$47,'Profit and Loss'!$48:$48,'Profit and Loss'!$49:$49,'Profit and Loss'!$50:$50,'Profit and Loss'!$51:$51,'Profit and Loss'!$52:$52,'Profit and Loss'!$53:$53</definedName>
    <definedName name="QB_DATA_1" localSheetId="1" hidden="1">'Profit and Loss Prev Yr Comp'!$37:$37,'Profit and Loss Prev Yr Comp'!$38:$38,'Profit and Loss Prev Yr Comp'!$39:$39,'Profit and Loss Prev Yr Comp'!$40:$40,'Profit and Loss Prev Yr Comp'!$41:$41,'Profit and Loss Prev Yr Comp'!$42:$42,'Profit and Loss Prev Yr Comp'!$43:$43,'Profit and Loss Prev Yr Comp'!$44:$44,'Profit and Loss Prev Yr Comp'!$45:$45,'Profit and Loss Prev Yr Comp'!$46:$46,'Profit and Loss Prev Yr Comp'!$47:$47,'Profit and Loss Prev Yr Comp'!$48:$48,'Profit and Loss Prev Yr Comp'!$51:$51,'Profit and Loss Prev Yr Comp'!$53:$53,'Profit and Loss Prev Yr Comp'!$54:$54,'Profit and Loss Prev Yr Comp'!$56:$56</definedName>
    <definedName name="QB_DATA_2" localSheetId="0" hidden="1">'Profit and Loss'!$55:$55,'Profit and Loss'!$56:$56,'Profit and Loss'!$60:$60,'Profit and Loss'!$61:$61,'Profit and Loss'!$62:$62,'Profit and Loss'!$65:$65,'Profit and Loss'!$66:$66,'Profit and Loss'!$67:$67,'Profit and Loss'!$73:$73,'Profit and Loss'!$75:$75,'Profit and Loss'!$80:$80</definedName>
    <definedName name="QB_DATA_2" localSheetId="1" hidden="1">'Profit and Loss Prev Yr Comp'!$57:$57,'Profit and Loss Prev Yr Comp'!$58:$58,'Profit and Loss Prev Yr Comp'!$59:$59,'Profit and Loss Prev Yr Comp'!$60:$60,'Profit and Loss Prev Yr Comp'!$62:$62,'Profit and Loss Prev Yr Comp'!$64:$64,'Profit and Loss Prev Yr Comp'!$65:$65,'Profit and Loss Prev Yr Comp'!$66:$66,'Profit and Loss Prev Yr Comp'!$68:$68,'Profit and Loss Prev Yr Comp'!$69:$69,'Profit and Loss Prev Yr Comp'!$73:$73,'Profit and Loss Prev Yr Comp'!$74:$74,'Profit and Loss Prev Yr Comp'!$75:$75,'Profit and Loss Prev Yr Comp'!$76:$76,'Profit and Loss Prev Yr Comp'!$79:$79,'Profit and Loss Prev Yr Comp'!$80:$80</definedName>
    <definedName name="QB_DATA_3" localSheetId="1" hidden="1">'Profit and Loss Prev Yr Comp'!$81:$81,'Profit and Loss Prev Yr Comp'!$82:$82,'Profit and Loss Prev Yr Comp'!$83:$83,'Profit and Loss Prev Yr Comp'!$84:$84,'Profit and Loss Prev Yr Comp'!$90:$90,'Profit and Loss Prev Yr Comp'!$92:$92,'Profit and Loss Prev Yr Comp'!$93:$93,'Profit and Loss Prev Yr Comp'!$98:$98</definedName>
    <definedName name="QB_FORMULA_0" localSheetId="5" hidden="1">'AR'!$M$2,'AR'!$M$3,'AR'!$M$4,'AR'!$M$5,'AR'!$M$6,'AR'!$M$7,'AR'!$M$8,'AR'!$M$9,'AR'!$M$10,'AR'!$M$11,'AR'!$M$12,'AR'!$M$13,'AR'!$M$14,'AR'!$M$15,'AR'!$M$16,'AR'!$M$17</definedName>
    <definedName name="QB_FORMULA_0" localSheetId="3" hidden="1">'Bal Sheet Prev Yr Comp'!$K$6,'Bal Sheet Prev Yr Comp'!$M$6,'Bal Sheet Prev Yr Comp'!$K$7,'Bal Sheet Prev Yr Comp'!$M$7,'Bal Sheet Prev Yr Comp'!$G$8,'Bal Sheet Prev Yr Comp'!$I$8,'Bal Sheet Prev Yr Comp'!$K$8,'Bal Sheet Prev Yr Comp'!$M$8,'Bal Sheet Prev Yr Comp'!$K$10,'Bal Sheet Prev Yr Comp'!$M$10,'Bal Sheet Prev Yr Comp'!$K$11,'Bal Sheet Prev Yr Comp'!$M$11,'Bal Sheet Prev Yr Comp'!$G$12,'Bal Sheet Prev Yr Comp'!$I$12,'Bal Sheet Prev Yr Comp'!$K$12,'Bal Sheet Prev Yr Comp'!$M$12</definedName>
    <definedName name="QB_FORMULA_0" localSheetId="2" hidden="1">'Balance Sheet'!$G$7,'Balance Sheet'!$G$11,'Balance Sheet'!$G$12,'Balance Sheet'!$G$13,'Balance Sheet'!$G$21,'Balance Sheet'!$G$22,'Balance Sheet'!$G$25,'Balance Sheet'!$G$26,'Balance Sheet'!$G$27,'Balance Sheet'!$G$31,'Balance Sheet'!$G$32</definedName>
    <definedName name="QB_FORMULA_0" localSheetId="0" hidden="1">'Profit and Loss'!$H$7,'Profit and Loss'!$H$11,'Profit and Loss'!$H$14,'Profit and Loss'!$H$15,'Profit and Loss'!$H$16,'Profit and Loss'!$H$21,'Profit and Loss'!$H$29,'Profit and Loss'!$H$32,'Profit and Loss'!$H$42,'Profit and Loss'!$H$57,'Profit and Loss'!$H$58,'Profit and Loss'!$H$63,'Profit and Loss'!$H$68,'Profit and Loss'!$H$69,'Profit and Loss'!$H$70,'Profit and Loss'!$H$76</definedName>
    <definedName name="QB_FORMULA_0" localSheetId="1" hidden="1">'Profit and Loss Prev Yr Comp'!$L$6,'Profit and Loss Prev Yr Comp'!$N$6,'Profit and Loss Prev Yr Comp'!$L$7,'Profit and Loss Prev Yr Comp'!$N$7,'Profit and Loss Prev Yr Comp'!$H$8,'Profit and Loss Prev Yr Comp'!$J$8,'Profit and Loss Prev Yr Comp'!$L$8,'Profit and Loss Prev Yr Comp'!$N$8,'Profit and Loss Prev Yr Comp'!$L$10,'Profit and Loss Prev Yr Comp'!$N$10,'Profit and Loss Prev Yr Comp'!$L$11,'Profit and Loss Prev Yr Comp'!$N$11,'Profit and Loss Prev Yr Comp'!$H$12,'Profit and Loss Prev Yr Comp'!$J$12,'Profit and Loss Prev Yr Comp'!$L$12,'Profit and Loss Prev Yr Comp'!$N$12</definedName>
    <definedName name="QB_FORMULA_0" localSheetId="4" hidden="1">'Stmt of Cash Flows'!$F$8,'Stmt of Cash Flows'!$F$9,'Stmt of Cash Flows'!$F$11</definedName>
    <definedName name="QB_FORMULA_1" localSheetId="5" hidden="1">'AR'!$M$18,'AR'!$M$19,'AR'!$M$20,'AR'!$M$21,'AR'!$M$22,'AR'!$C$23,'AR'!$E$23,'AR'!$G$23,'AR'!$I$23,'AR'!$K$23,'AR'!$M$23</definedName>
    <definedName name="QB_FORMULA_1" localSheetId="3" hidden="1">'Bal Sheet Prev Yr Comp'!$G$13,'Bal Sheet Prev Yr Comp'!$I$13,'Bal Sheet Prev Yr Comp'!$K$13,'Bal Sheet Prev Yr Comp'!$M$13,'Bal Sheet Prev Yr Comp'!$G$14,'Bal Sheet Prev Yr Comp'!$I$14,'Bal Sheet Prev Yr Comp'!$K$14,'Bal Sheet Prev Yr Comp'!$M$14,'Bal Sheet Prev Yr Comp'!$K$20,'Bal Sheet Prev Yr Comp'!$M$20,'Bal Sheet Prev Yr Comp'!$K$21,'Bal Sheet Prev Yr Comp'!$M$21,'Bal Sheet Prev Yr Comp'!$G$22,'Bal Sheet Prev Yr Comp'!$I$22,'Bal Sheet Prev Yr Comp'!$K$22,'Bal Sheet Prev Yr Comp'!$M$22</definedName>
    <definedName name="QB_FORMULA_1" localSheetId="0" hidden="1">'Profit and Loss'!$H$77,'Profit and Loss'!$H$81,'Profit and Loss'!$H$82,'Profit and Loss'!$H$83,'Profit and Loss'!$H$84</definedName>
    <definedName name="QB_FORMULA_1" localSheetId="1" hidden="1">'Profit and Loss Prev Yr Comp'!$L$14,'Profit and Loss Prev Yr Comp'!$N$14,'Profit and Loss Prev Yr Comp'!$H$15,'Profit and Loss Prev Yr Comp'!$J$15,'Profit and Loss Prev Yr Comp'!$L$15,'Profit and Loss Prev Yr Comp'!$N$15,'Profit and Loss Prev Yr Comp'!$H$16,'Profit and Loss Prev Yr Comp'!$J$16,'Profit and Loss Prev Yr Comp'!$L$16,'Profit and Loss Prev Yr Comp'!$N$16,'Profit and Loss Prev Yr Comp'!$H$17,'Profit and Loss Prev Yr Comp'!$J$17,'Profit and Loss Prev Yr Comp'!$L$17,'Profit and Loss Prev Yr Comp'!$N$17,'Profit and Loss Prev Yr Comp'!$L$20,'Profit and Loss Prev Yr Comp'!$N$20</definedName>
    <definedName name="QB_FORMULA_10" localSheetId="1" hidden="1">'Profit and Loss Prev Yr Comp'!$H$85,'Profit and Loss Prev Yr Comp'!$J$85,'Profit and Loss Prev Yr Comp'!$L$85,'Profit and Loss Prev Yr Comp'!$N$85,'Profit and Loss Prev Yr Comp'!$H$86,'Profit and Loss Prev Yr Comp'!$J$86,'Profit and Loss Prev Yr Comp'!$L$86,'Profit and Loss Prev Yr Comp'!$N$86,'Profit and Loss Prev Yr Comp'!$H$87,'Profit and Loss Prev Yr Comp'!$J$87,'Profit and Loss Prev Yr Comp'!$L$87,'Profit and Loss Prev Yr Comp'!$N$87,'Profit and Loss Prev Yr Comp'!$L$90,'Profit and Loss Prev Yr Comp'!$N$90,'Profit and Loss Prev Yr Comp'!$L$92,'Profit and Loss Prev Yr Comp'!$N$92</definedName>
    <definedName name="QB_FORMULA_11" localSheetId="1" hidden="1">'Profit and Loss Prev Yr Comp'!$L$93,'Profit and Loss Prev Yr Comp'!$N$93,'Profit and Loss Prev Yr Comp'!$H$94,'Profit and Loss Prev Yr Comp'!$J$94,'Profit and Loss Prev Yr Comp'!$L$94,'Profit and Loss Prev Yr Comp'!$N$94,'Profit and Loss Prev Yr Comp'!$H$95,'Profit and Loss Prev Yr Comp'!$J$95,'Profit and Loss Prev Yr Comp'!$L$95,'Profit and Loss Prev Yr Comp'!$N$95,'Profit and Loss Prev Yr Comp'!$L$98,'Profit and Loss Prev Yr Comp'!$N$98,'Profit and Loss Prev Yr Comp'!$H$99,'Profit and Loss Prev Yr Comp'!$J$99,'Profit and Loss Prev Yr Comp'!$L$99,'Profit and Loss Prev Yr Comp'!$N$99</definedName>
    <definedName name="QB_FORMULA_12" localSheetId="1" hidden="1">'Profit and Loss Prev Yr Comp'!$H$100,'Profit and Loss Prev Yr Comp'!$J$100,'Profit and Loss Prev Yr Comp'!$L$100,'Profit and Loss Prev Yr Comp'!$N$100,'Profit and Loss Prev Yr Comp'!$H$101,'Profit and Loss Prev Yr Comp'!$J$101,'Profit and Loss Prev Yr Comp'!$L$101,'Profit and Loss Prev Yr Comp'!$N$101,'Profit and Loss Prev Yr Comp'!$H$102,'Profit and Loss Prev Yr Comp'!$J$102,'Profit and Loss Prev Yr Comp'!$L$102,'Profit and Loss Prev Yr Comp'!$N$102</definedName>
    <definedName name="QB_FORMULA_2" localSheetId="3" hidden="1">'Bal Sheet Prev Yr Comp'!$G$23,'Bal Sheet Prev Yr Comp'!$I$23,'Bal Sheet Prev Yr Comp'!$K$23,'Bal Sheet Prev Yr Comp'!$M$23,'Bal Sheet Prev Yr Comp'!$K$25,'Bal Sheet Prev Yr Comp'!$M$25,'Bal Sheet Prev Yr Comp'!$G$26,'Bal Sheet Prev Yr Comp'!$I$26,'Bal Sheet Prev Yr Comp'!$K$26,'Bal Sheet Prev Yr Comp'!$M$26,'Bal Sheet Prev Yr Comp'!$G$27,'Bal Sheet Prev Yr Comp'!$I$27,'Bal Sheet Prev Yr Comp'!$K$27,'Bal Sheet Prev Yr Comp'!$M$27,'Bal Sheet Prev Yr Comp'!$G$28,'Bal Sheet Prev Yr Comp'!$I$28</definedName>
    <definedName name="QB_FORMULA_2" localSheetId="1" hidden="1">'Profit and Loss Prev Yr Comp'!$L$21,'Profit and Loss Prev Yr Comp'!$N$21,'Profit and Loss Prev Yr Comp'!$L$22,'Profit and Loss Prev Yr Comp'!$N$22,'Profit and Loss Prev Yr Comp'!$H$23,'Profit and Loss Prev Yr Comp'!$J$23,'Profit and Loss Prev Yr Comp'!$L$23,'Profit and Loss Prev Yr Comp'!$N$23,'Profit and Loss Prev Yr Comp'!$L$25,'Profit and Loss Prev Yr Comp'!$N$25,'Profit and Loss Prev Yr Comp'!$L$26,'Profit and Loss Prev Yr Comp'!$N$26,'Profit and Loss Prev Yr Comp'!$L$27,'Profit and Loss Prev Yr Comp'!$N$27,'Profit and Loss Prev Yr Comp'!$L$28,'Profit and Loss Prev Yr Comp'!$N$28</definedName>
    <definedName name="QB_FORMULA_3" localSheetId="3" hidden="1">'Bal Sheet Prev Yr Comp'!$K$28,'Bal Sheet Prev Yr Comp'!$M$28,'Bal Sheet Prev Yr Comp'!$K$30,'Bal Sheet Prev Yr Comp'!$M$30,'Bal Sheet Prev Yr Comp'!$K$31,'Bal Sheet Prev Yr Comp'!$M$31,'Bal Sheet Prev Yr Comp'!$G$32,'Bal Sheet Prev Yr Comp'!$I$32,'Bal Sheet Prev Yr Comp'!$K$32,'Bal Sheet Prev Yr Comp'!$M$32,'Bal Sheet Prev Yr Comp'!$G$33,'Bal Sheet Prev Yr Comp'!$I$33,'Bal Sheet Prev Yr Comp'!$K$33,'Bal Sheet Prev Yr Comp'!$M$33</definedName>
    <definedName name="QB_FORMULA_3" localSheetId="1" hidden="1">'Profit and Loss Prev Yr Comp'!$L$29,'Profit and Loss Prev Yr Comp'!$N$29,'Profit and Loss Prev Yr Comp'!$L$30,'Profit and Loss Prev Yr Comp'!$N$30,'Profit and Loss Prev Yr Comp'!$L$31,'Profit and Loss Prev Yr Comp'!$N$31,'Profit and Loss Prev Yr Comp'!$H$32,'Profit and Loss Prev Yr Comp'!$J$32,'Profit and Loss Prev Yr Comp'!$L$32,'Profit and Loss Prev Yr Comp'!$N$32,'Profit and Loss Prev Yr Comp'!$L$34,'Profit and Loss Prev Yr Comp'!$N$34,'Profit and Loss Prev Yr Comp'!$H$35,'Profit and Loss Prev Yr Comp'!$J$35,'Profit and Loss Prev Yr Comp'!$L$35,'Profit and Loss Prev Yr Comp'!$N$35</definedName>
    <definedName name="QB_FORMULA_4" localSheetId="1" hidden="1">'Profit and Loss Prev Yr Comp'!$L$37,'Profit and Loss Prev Yr Comp'!$N$37,'Profit and Loss Prev Yr Comp'!$L$38,'Profit and Loss Prev Yr Comp'!$N$38,'Profit and Loss Prev Yr Comp'!$L$39,'Profit and Loss Prev Yr Comp'!$N$39,'Profit and Loss Prev Yr Comp'!$L$40,'Profit and Loss Prev Yr Comp'!$N$40,'Profit and Loss Prev Yr Comp'!$L$41,'Profit and Loss Prev Yr Comp'!$N$41,'Profit and Loss Prev Yr Comp'!$L$42,'Profit and Loss Prev Yr Comp'!$N$42,'Profit and Loss Prev Yr Comp'!$L$43,'Profit and Loss Prev Yr Comp'!$N$43,'Profit and Loss Prev Yr Comp'!$L$44,'Profit and Loss Prev Yr Comp'!$N$44</definedName>
    <definedName name="QB_FORMULA_5" localSheetId="1" hidden="1">'Profit and Loss Prev Yr Comp'!$L$45,'Profit and Loss Prev Yr Comp'!$N$45,'Profit and Loss Prev Yr Comp'!$L$46,'Profit and Loss Prev Yr Comp'!$N$46,'Profit and Loss Prev Yr Comp'!$L$47,'Profit and Loss Prev Yr Comp'!$N$47,'Profit and Loss Prev Yr Comp'!$L$48,'Profit and Loss Prev Yr Comp'!$N$48,'Profit and Loss Prev Yr Comp'!$H$49,'Profit and Loss Prev Yr Comp'!$J$49,'Profit and Loss Prev Yr Comp'!$L$49,'Profit and Loss Prev Yr Comp'!$N$49,'Profit and Loss Prev Yr Comp'!$L$51,'Profit and Loss Prev Yr Comp'!$N$51,'Profit and Loss Prev Yr Comp'!$L$53,'Profit and Loss Prev Yr Comp'!$N$53</definedName>
    <definedName name="QB_FORMULA_6" localSheetId="1" hidden="1">'Profit and Loss Prev Yr Comp'!$L$54,'Profit and Loss Prev Yr Comp'!$N$54,'Profit and Loss Prev Yr Comp'!$H$55,'Profit and Loss Prev Yr Comp'!$J$55,'Profit and Loss Prev Yr Comp'!$L$55,'Profit and Loss Prev Yr Comp'!$N$55,'Profit and Loss Prev Yr Comp'!$L$56,'Profit and Loss Prev Yr Comp'!$N$56,'Profit and Loss Prev Yr Comp'!$L$57,'Profit and Loss Prev Yr Comp'!$N$57,'Profit and Loss Prev Yr Comp'!$L$58,'Profit and Loss Prev Yr Comp'!$N$58,'Profit and Loss Prev Yr Comp'!$L$59,'Profit and Loss Prev Yr Comp'!$N$59,'Profit and Loss Prev Yr Comp'!$L$60,'Profit and Loss Prev Yr Comp'!$N$60</definedName>
    <definedName name="QB_FORMULA_7" localSheetId="1" hidden="1">'Profit and Loss Prev Yr Comp'!$L$62,'Profit and Loss Prev Yr Comp'!$N$62,'Profit and Loss Prev Yr Comp'!$H$63,'Profit and Loss Prev Yr Comp'!$J$63,'Profit and Loss Prev Yr Comp'!$L$63,'Profit and Loss Prev Yr Comp'!$N$63,'Profit and Loss Prev Yr Comp'!$L$64,'Profit and Loss Prev Yr Comp'!$N$64,'Profit and Loss Prev Yr Comp'!$L$65,'Profit and Loss Prev Yr Comp'!$N$65,'Profit and Loss Prev Yr Comp'!$L$66,'Profit and Loss Prev Yr Comp'!$N$66,'Profit and Loss Prev Yr Comp'!$L$68,'Profit and Loss Prev Yr Comp'!$N$68,'Profit and Loss Prev Yr Comp'!$L$69,'Profit and Loss Prev Yr Comp'!$N$69</definedName>
    <definedName name="QB_FORMULA_8" localSheetId="1" hidden="1">'Profit and Loss Prev Yr Comp'!$H$70,'Profit and Loss Prev Yr Comp'!$J$70,'Profit and Loss Prev Yr Comp'!$L$70,'Profit and Loss Prev Yr Comp'!$N$70,'Profit and Loss Prev Yr Comp'!$H$71,'Profit and Loss Prev Yr Comp'!$J$71,'Profit and Loss Prev Yr Comp'!$L$71,'Profit and Loss Prev Yr Comp'!$N$71,'Profit and Loss Prev Yr Comp'!$L$73,'Profit and Loss Prev Yr Comp'!$N$73,'Profit and Loss Prev Yr Comp'!$L$74,'Profit and Loss Prev Yr Comp'!$N$74,'Profit and Loss Prev Yr Comp'!$L$75,'Profit and Loss Prev Yr Comp'!$N$75,'Profit and Loss Prev Yr Comp'!$L$76,'Profit and Loss Prev Yr Comp'!$N$76</definedName>
    <definedName name="QB_FORMULA_9" localSheetId="1" hidden="1">'Profit and Loss Prev Yr Comp'!$H$77,'Profit and Loss Prev Yr Comp'!$J$77,'Profit and Loss Prev Yr Comp'!$L$77,'Profit and Loss Prev Yr Comp'!$N$77,'Profit and Loss Prev Yr Comp'!$L$79,'Profit and Loss Prev Yr Comp'!$N$79,'Profit and Loss Prev Yr Comp'!$L$80,'Profit and Loss Prev Yr Comp'!$N$80,'Profit and Loss Prev Yr Comp'!$L$81,'Profit and Loss Prev Yr Comp'!$N$81,'Profit and Loss Prev Yr Comp'!$L$82,'Profit and Loss Prev Yr Comp'!$N$82,'Profit and Loss Prev Yr Comp'!$L$83,'Profit and Loss Prev Yr Comp'!$N$83,'Profit and Loss Prev Yr Comp'!$L$84,'Profit and Loss Prev Yr Comp'!$N$84</definedName>
    <definedName name="QB_ROW_1" localSheetId="3" hidden="1">'Bal Sheet Prev Yr Comp'!$A$3</definedName>
    <definedName name="QB_ROW_1" localSheetId="2" hidden="1">'Balance Sheet'!$A$2</definedName>
    <definedName name="QB_ROW_1011" localSheetId="3" hidden="1">'Bal Sheet Prev Yr Comp'!$B$4</definedName>
    <definedName name="QB_ROW_1011" localSheetId="2" hidden="1">'Balance Sheet'!$B$3</definedName>
    <definedName name="QB_ROW_102250" localSheetId="3" hidden="1">'Bal Sheet Prev Yr Comp'!$F$21</definedName>
    <definedName name="QB_ROW_102250" localSheetId="2" hidden="1">'Balance Sheet'!$F$20</definedName>
    <definedName name="QB_ROW_105250" localSheetId="0" hidden="1">'Profit and Loss'!$F$23</definedName>
    <definedName name="QB_ROW_105250" localSheetId="1" hidden="1">'Profit and Loss Prev Yr Comp'!$F$25</definedName>
    <definedName name="QB_ROW_106040" localSheetId="0" hidden="1">'Profit and Loss'!$E$43</definedName>
    <definedName name="QB_ROW_106040" localSheetId="1" hidden="1">'Profit and Loss Prev Yr Comp'!$E$50</definedName>
    <definedName name="QB_ROW_106340" localSheetId="0" hidden="1">'Profit and Loss'!$E$58</definedName>
    <definedName name="QB_ROW_106340" localSheetId="1" hidden="1">'Profit and Loss Prev Yr Comp'!$E$71</definedName>
    <definedName name="QB_ROW_110040" localSheetId="0" hidden="1">'Profit and Loss'!$E$64</definedName>
    <definedName name="QB_ROW_110040" localSheetId="1" hidden="1">'Profit and Loss Prev Yr Comp'!$E$78</definedName>
    <definedName name="QB_ROW_11031" localSheetId="3" hidden="1">'Bal Sheet Prev Yr Comp'!$D$18</definedName>
    <definedName name="QB_ROW_11031" localSheetId="2" hidden="1">'Balance Sheet'!$D$17</definedName>
    <definedName name="QB_ROW_110340" localSheetId="0" hidden="1">'Profit and Loss'!$E$68</definedName>
    <definedName name="QB_ROW_110340" localSheetId="1" hidden="1">'Profit and Loss Prev Yr Comp'!$E$85</definedName>
    <definedName name="QB_ROW_111040" localSheetId="0" hidden="1">'Profit and Loss'!$E$8</definedName>
    <definedName name="QB_ROW_111040" localSheetId="1" hidden="1">'Profit and Loss Prev Yr Comp'!$E$9</definedName>
    <definedName name="QB_ROW_111340" localSheetId="0" hidden="1">'Profit and Loss'!$E$11</definedName>
    <definedName name="QB_ROW_111340" localSheetId="1" hidden="1">'Profit and Loss Prev Yr Comp'!$E$12</definedName>
    <definedName name="QB_ROW_112350" localSheetId="0" hidden="1">'Profit and Loss'!$F$27</definedName>
    <definedName name="QB_ROW_112350" localSheetId="1" hidden="1">'Profit and Loss Prev Yr Comp'!$F$30</definedName>
    <definedName name="QB_ROW_11331" localSheetId="3" hidden="1">'Bal Sheet Prev Yr Comp'!$D$23</definedName>
    <definedName name="QB_ROW_11331" localSheetId="2" hidden="1">'Balance Sheet'!$D$22</definedName>
    <definedName name="QB_ROW_115250" localSheetId="0" hidden="1">'Profit and Loss'!$F$35</definedName>
    <definedName name="QB_ROW_115250" localSheetId="1" hidden="1">'Profit and Loss Prev Yr Comp'!$F$38</definedName>
    <definedName name="QB_ROW_117040" localSheetId="0" hidden="1">'Profit and Loss'!$E$18</definedName>
    <definedName name="QB_ROW_117040" localSheetId="1" hidden="1">'Profit and Loss Prev Yr Comp'!$E$19</definedName>
    <definedName name="QB_ROW_117250" localSheetId="1" hidden="1">'Profit and Loss Prev Yr Comp'!$F$22</definedName>
    <definedName name="QB_ROW_117340" localSheetId="0" hidden="1">'Profit and Loss'!$E$21</definedName>
    <definedName name="QB_ROW_117340" localSheetId="1" hidden="1">'Profit and Loss Prev Yr Comp'!$E$23</definedName>
    <definedName name="QB_ROW_118250" localSheetId="0" hidden="1">'Profit and Loss'!$F$19</definedName>
    <definedName name="QB_ROW_118250" localSheetId="1" hidden="1">'Profit and Loss Prev Yr Comp'!$F$20</definedName>
    <definedName name="QB_ROW_119250" localSheetId="0" hidden="1">'Profit and Loss'!$F$20</definedName>
    <definedName name="QB_ROW_119250" localSheetId="1" hidden="1">'Profit and Loss Prev Yr Comp'!$F$21</definedName>
    <definedName name="QB_ROW_12031" localSheetId="3" hidden="1">'Bal Sheet Prev Yr Comp'!$D$24</definedName>
    <definedName name="QB_ROW_12031" localSheetId="2" hidden="1">'Balance Sheet'!$D$23</definedName>
    <definedName name="QB_ROW_12331" localSheetId="3" hidden="1">'Bal Sheet Prev Yr Comp'!$D$26</definedName>
    <definedName name="QB_ROW_12331" localSheetId="2" hidden="1">'Balance Sheet'!$D$25</definedName>
    <definedName name="QB_ROW_129250" localSheetId="0" hidden="1">'Profit and Loss'!$F$47</definedName>
    <definedName name="QB_ROW_129250" localSheetId="1" hidden="1">'Profit and Loss Prev Yr Comp'!$F$57</definedName>
    <definedName name="QB_ROW_13050" localSheetId="1" hidden="1">'Profit and Loss Prev Yr Comp'!$F$52</definedName>
    <definedName name="QB_ROW_1311" localSheetId="3" hidden="1">'Bal Sheet Prev Yr Comp'!$B$13</definedName>
    <definedName name="QB_ROW_1311" localSheetId="2" hidden="1">'Balance Sheet'!$B$12</definedName>
    <definedName name="QB_ROW_13260" localSheetId="1" hidden="1">'Profit and Loss Prev Yr Comp'!$G$54</definedName>
    <definedName name="QB_ROW_13350" localSheetId="0" hidden="1">'Profit and Loss'!$F$45</definedName>
    <definedName name="QB_ROW_13350" localSheetId="1" hidden="1">'Profit and Loss Prev Yr Comp'!$F$55</definedName>
    <definedName name="QB_ROW_134350" localSheetId="0" hidden="1">'Profit and Loss'!$F$24</definedName>
    <definedName name="QB_ROW_134350" localSheetId="1" hidden="1">'Profit and Loss Prev Yr Comp'!$F$26</definedName>
    <definedName name="QB_ROW_137250" localSheetId="1" hidden="1">'Profit and Loss Prev Yr Comp'!$F$45</definedName>
    <definedName name="QB_ROW_14011" localSheetId="3" hidden="1">'Bal Sheet Prev Yr Comp'!$B$29</definedName>
    <definedName name="QB_ROW_14011" localSheetId="2" hidden="1">'Balance Sheet'!$B$28</definedName>
    <definedName name="QB_ROW_14311" localSheetId="3" hidden="1">'Bal Sheet Prev Yr Comp'!$B$32</definedName>
    <definedName name="QB_ROW_14311" localSheetId="2" hidden="1">'Balance Sheet'!$B$31</definedName>
    <definedName name="QB_ROW_14350" localSheetId="0" hidden="1">'Profit and Loss'!$F$46</definedName>
    <definedName name="QB_ROW_14350" localSheetId="1" hidden="1">'Profit and Loss Prev Yr Comp'!$F$56</definedName>
    <definedName name="QB_ROW_146250" localSheetId="0" hidden="1">'Profit and Loss'!$F$25</definedName>
    <definedName name="QB_ROW_146250" localSheetId="1" hidden="1">'Profit and Loss Prev Yr Comp'!$F$27</definedName>
    <definedName name="QB_ROW_15040" localSheetId="0" hidden="1">'Profit and Loss'!$E$22</definedName>
    <definedName name="QB_ROW_15040" localSheetId="1" hidden="1">'Profit and Loss Prev Yr Comp'!$E$24</definedName>
    <definedName name="QB_ROW_15340" localSheetId="0" hidden="1">'Profit and Loss'!$E$29</definedName>
    <definedName name="QB_ROW_15340" localSheetId="1" hidden="1">'Profit and Loss Prev Yr Comp'!$E$32</definedName>
    <definedName name="QB_ROW_158250" localSheetId="0" hidden="1">'Profit and Loss'!$F$40</definedName>
    <definedName name="QB_ROW_158250" localSheetId="1" hidden="1">'Profit and Loss Prev Yr Comp'!$F$46</definedName>
    <definedName name="QB_ROW_161230" localSheetId="3" hidden="1">'Bal Sheet Prev Yr Comp'!$D$10</definedName>
    <definedName name="QB_ROW_161230" localSheetId="2" hidden="1">'Balance Sheet'!$D$9</definedName>
    <definedName name="QB_ROW_16250" localSheetId="0" hidden="1">'Profit and Loss'!$F$49</definedName>
    <definedName name="QB_ROW_16250" localSheetId="1" hidden="1">'Profit and Loss Prev Yr Comp'!$F$59</definedName>
    <definedName name="QB_ROW_163250" localSheetId="0" hidden="1">'Profit and Loss'!$F$52</definedName>
    <definedName name="QB_ROW_163250" localSheetId="1" hidden="1">'Profit and Loss Prev Yr Comp'!$F$65</definedName>
    <definedName name="QB_ROW_164230" localSheetId="3" hidden="1">'Bal Sheet Prev Yr Comp'!$D$7</definedName>
    <definedName name="QB_ROW_164230" localSheetId="2" hidden="1">'Balance Sheet'!$D$6</definedName>
    <definedName name="QB_ROW_166260" localSheetId="1" hidden="1">'Profit and Loss Prev Yr Comp'!$G$62</definedName>
    <definedName name="QB_ROW_168250" localSheetId="0" hidden="1">'Profit and Loss'!$F$61</definedName>
    <definedName name="QB_ROW_168250" localSheetId="1" hidden="1">'Profit and Loss Prev Yr Comp'!$F$75</definedName>
    <definedName name="QB_ROW_17050" localSheetId="1" hidden="1">'Profit and Loss Prev Yr Comp'!$F$61</definedName>
    <definedName name="QB_ROW_171250" localSheetId="0" hidden="1">'Profit and Loss'!$F$60</definedName>
    <definedName name="QB_ROW_171250" localSheetId="1" hidden="1">'Profit and Loss Prev Yr Comp'!$F$73</definedName>
    <definedName name="QB_ROW_17221" localSheetId="3" hidden="1">'Bal Sheet Prev Yr Comp'!$C$31</definedName>
    <definedName name="QB_ROW_17221" localSheetId="2" hidden="1">'Balance Sheet'!$C$30</definedName>
    <definedName name="QB_ROW_172250" localSheetId="1" hidden="1">'Profit and Loss Prev Yr Comp'!$F$83</definedName>
    <definedName name="QB_ROW_17231" localSheetId="4" hidden="1">'Stmt of Cash Flows'!$D$3</definedName>
    <definedName name="QB_ROW_17350" localSheetId="1" hidden="1">'Profit and Loss Prev Yr Comp'!$F$63</definedName>
    <definedName name="QB_ROW_176040" localSheetId="0" hidden="1">'Profit and Loss'!$E$12</definedName>
    <definedName name="QB_ROW_176040" localSheetId="1" hidden="1">'Profit and Loss Prev Yr Comp'!$E$13</definedName>
    <definedName name="QB_ROW_176340" localSheetId="0" hidden="1">'Profit and Loss'!$E$14</definedName>
    <definedName name="QB_ROW_176340" localSheetId="1" hidden="1">'Profit and Loss Prev Yr Comp'!$E$15</definedName>
    <definedName name="QB_ROW_180250" localSheetId="0" hidden="1">'Profit and Loss'!$F$48</definedName>
    <definedName name="QB_ROW_180250" localSheetId="1" hidden="1">'Profit and Loss Prev Yr Comp'!$F$58</definedName>
    <definedName name="QB_ROW_181250" localSheetId="1" hidden="1">'Profit and Loss Prev Yr Comp'!$F$79</definedName>
    <definedName name="QB_ROW_18301" localSheetId="0" hidden="1">'Profit and Loss'!$A$84</definedName>
    <definedName name="QB_ROW_18301" localSheetId="1" hidden="1">'Profit and Loss Prev Yr Comp'!$A$102</definedName>
    <definedName name="QB_ROW_186250" localSheetId="0" hidden="1">'Profit and Loss'!$F$26</definedName>
    <definedName name="QB_ROW_186250" localSheetId="1" hidden="1">'Profit and Loss Prev Yr Comp'!$F$29</definedName>
    <definedName name="QB_ROW_187240" localSheetId="1" hidden="1">'Profit and Loss Prev Yr Comp'!$E$92</definedName>
    <definedName name="QB_ROW_189250" localSheetId="1" hidden="1">'Profit and Loss Prev Yr Comp'!$F$48</definedName>
    <definedName name="QB_ROW_19011" localSheetId="0" hidden="1">'Profit and Loss'!$B$2</definedName>
    <definedName name="QB_ROW_19011" localSheetId="1" hidden="1">'Profit and Loss Prev Yr Comp'!$B$3</definedName>
    <definedName name="QB_ROW_191250" localSheetId="1" hidden="1">'Profit and Loss Prev Yr Comp'!$F$74</definedName>
    <definedName name="QB_ROW_19311" localSheetId="0" hidden="1">'Profit and Loss'!$B$70</definedName>
    <definedName name="QB_ROW_19311" localSheetId="1" hidden="1">'Profit and Loss Prev Yr Comp'!$B$87</definedName>
    <definedName name="QB_ROW_193240" localSheetId="4" hidden="1">'Stmt of Cash Flows'!$E$7</definedName>
    <definedName name="QB_ROW_193250" localSheetId="3" hidden="1">'Bal Sheet Prev Yr Comp'!$F$20</definedName>
    <definedName name="QB_ROW_193250" localSheetId="2" hidden="1">'Balance Sheet'!$F$19</definedName>
    <definedName name="QB_ROW_194260" localSheetId="1" hidden="1">'Profit and Loss Prev Yr Comp'!$G$53</definedName>
    <definedName name="QB_ROW_195240" localSheetId="3" hidden="1">'Bal Sheet Prev Yr Comp'!$E$25</definedName>
    <definedName name="QB_ROW_195240" localSheetId="2" hidden="1">'Balance Sheet'!$E$24</definedName>
    <definedName name="QB_ROW_200040" localSheetId="0" hidden="1">'Profit and Loss'!$E$30</definedName>
    <definedName name="QB_ROW_200040" localSheetId="1" hidden="1">'Profit and Loss Prev Yr Comp'!$E$33</definedName>
    <definedName name="QB_ROW_20031" localSheetId="0" hidden="1">'Profit and Loss'!$D$3</definedName>
    <definedName name="QB_ROW_20031" localSheetId="1" hidden="1">'Profit and Loss Prev Yr Comp'!$D$4</definedName>
    <definedName name="QB_ROW_200340" localSheetId="0" hidden="1">'Profit and Loss'!$E$32</definedName>
    <definedName name="QB_ROW_200340" localSheetId="1" hidden="1">'Profit and Loss Prev Yr Comp'!$E$35</definedName>
    <definedName name="QB_ROW_20040" localSheetId="0" hidden="1">'Profit and Loss'!$E$33</definedName>
    <definedName name="QB_ROW_20040" localSheetId="1" hidden="1">'Profit and Loss Prev Yr Comp'!$E$36</definedName>
    <definedName name="QB_ROW_201250" localSheetId="0" hidden="1">'Profit and Loss'!$F$31</definedName>
    <definedName name="QB_ROW_201250" localSheetId="1" hidden="1">'Profit and Loss Prev Yr Comp'!$F$34</definedName>
    <definedName name="QB_ROW_2021" localSheetId="3" hidden="1">'Bal Sheet Prev Yr Comp'!$C$5</definedName>
    <definedName name="QB_ROW_2021" localSheetId="2" hidden="1">'Balance Sheet'!$C$4</definedName>
    <definedName name="QB_ROW_203050" localSheetId="0" hidden="1">'Profit and Loss'!$F$54</definedName>
    <definedName name="QB_ROW_203050" localSheetId="1" hidden="1">'Profit and Loss Prev Yr Comp'!$F$67</definedName>
    <definedName name="QB_ROW_203260" localSheetId="0" hidden="1">'Profit and Loss'!$G$56</definedName>
    <definedName name="QB_ROW_203260" localSheetId="1" hidden="1">'Profit and Loss Prev Yr Comp'!$G$69</definedName>
    <definedName name="QB_ROW_20331" localSheetId="0" hidden="1">'Profit and Loss'!$D$15</definedName>
    <definedName name="QB_ROW_20331" localSheetId="1" hidden="1">'Profit and Loss Prev Yr Comp'!$D$16</definedName>
    <definedName name="QB_ROW_203350" localSheetId="0" hidden="1">'Profit and Loss'!$F$57</definedName>
    <definedName name="QB_ROW_203350" localSheetId="1" hidden="1">'Profit and Loss Prev Yr Comp'!$F$70</definedName>
    <definedName name="QB_ROW_20340" localSheetId="0" hidden="1">'Profit and Loss'!$E$42</definedName>
    <definedName name="QB_ROW_20340" localSheetId="1" hidden="1">'Profit and Loss Prev Yr Comp'!$E$49</definedName>
    <definedName name="QB_ROW_205250" localSheetId="0" hidden="1">'Profit and Loss'!$F$39</definedName>
    <definedName name="QB_ROW_205250" localSheetId="1" hidden="1">'Profit and Loss Prev Yr Comp'!$F$43</definedName>
    <definedName name="QB_ROW_206250" localSheetId="0" hidden="1">'Profit and Loss'!$F$66</definedName>
    <definedName name="QB_ROW_206250" localSheetId="1" hidden="1">'Profit and Loss Prev Yr Comp'!$F$81</definedName>
    <definedName name="QB_ROW_207250" localSheetId="0" hidden="1">'Profit and Loss'!$F$53</definedName>
    <definedName name="QB_ROW_207250" localSheetId="1" hidden="1">'Profit and Loss Prev Yr Comp'!$F$66</definedName>
    <definedName name="QB_ROW_21031" localSheetId="0" hidden="1">'Profit and Loss'!$D$17</definedName>
    <definedName name="QB_ROW_21031" localSheetId="1" hidden="1">'Profit and Loss Prev Yr Comp'!$D$18</definedName>
    <definedName name="QB_ROW_211250" localSheetId="1" hidden="1">'Profit and Loss Prev Yr Comp'!$F$84</definedName>
    <definedName name="QB_ROW_212250" localSheetId="1" hidden="1">'Profit and Loss Prev Yr Comp'!$F$41</definedName>
    <definedName name="QB_ROW_21331" localSheetId="0" hidden="1">'Profit and Loss'!$D$69</definedName>
    <definedName name="QB_ROW_21331" localSheetId="1" hidden="1">'Profit and Loss Prev Yr Comp'!$D$86</definedName>
    <definedName name="QB_ROW_216250" localSheetId="0" hidden="1">'Profit and Loss'!$F$41</definedName>
    <definedName name="QB_ROW_216250" localSheetId="1" hidden="1">'Profit and Loss Prev Yr Comp'!$F$47</definedName>
    <definedName name="QB_ROW_22011" localSheetId="0" hidden="1">'Profit and Loss'!$B$71</definedName>
    <definedName name="QB_ROW_22011" localSheetId="1" hidden="1">'Profit and Loss Prev Yr Comp'!$B$88</definedName>
    <definedName name="QB_ROW_220240" localSheetId="0" hidden="1">'Profit and Loss'!$E$80</definedName>
    <definedName name="QB_ROW_220240" localSheetId="1" hidden="1">'Profit and Loss Prev Yr Comp'!$E$98</definedName>
    <definedName name="QB_ROW_222240" localSheetId="0" hidden="1">'Profit and Loss'!$E$75</definedName>
    <definedName name="QB_ROW_222240" localSheetId="1" hidden="1">'Profit and Loss Prev Yr Comp'!$E$93</definedName>
    <definedName name="QB_ROW_22311" localSheetId="0" hidden="1">'Profit and Loss'!$B$83</definedName>
    <definedName name="QB_ROW_22311" localSheetId="1" hidden="1">'Profit and Loss Prev Yr Comp'!$B$101</definedName>
    <definedName name="QB_ROW_23021" localSheetId="0" hidden="1">'Profit and Loss'!$C$72</definedName>
    <definedName name="QB_ROW_23021" localSheetId="1" hidden="1">'Profit and Loss Prev Yr Comp'!$C$89</definedName>
    <definedName name="QB_ROW_2321" localSheetId="3" hidden="1">'Bal Sheet Prev Yr Comp'!$C$8</definedName>
    <definedName name="QB_ROW_2321" localSheetId="2" hidden="1">'Balance Sheet'!$C$7</definedName>
    <definedName name="QB_ROW_23321" localSheetId="0" hidden="1">'Profit and Loss'!$C$77</definedName>
    <definedName name="QB_ROW_23321" localSheetId="1" hidden="1">'Profit and Loss Prev Yr Comp'!$C$95</definedName>
    <definedName name="QB_ROW_233260" localSheetId="0" hidden="1">'Profit and Loss'!$G$55</definedName>
    <definedName name="QB_ROW_233260" localSheetId="1" hidden="1">'Profit and Loss Prev Yr Comp'!$G$68</definedName>
    <definedName name="QB_ROW_238250" localSheetId="0" hidden="1">'Profit and Loss'!$F$13</definedName>
    <definedName name="QB_ROW_238250" localSheetId="1" hidden="1">'Profit and Loss Prev Yr Comp'!$F$14</definedName>
    <definedName name="QB_ROW_24021" localSheetId="0" hidden="1">'Profit and Loss'!$C$78</definedName>
    <definedName name="QB_ROW_24021" localSheetId="1" hidden="1">'Profit and Loss Prev Yr Comp'!$C$96</definedName>
    <definedName name="QB_ROW_241250" localSheetId="0" hidden="1">'Profit and Loss'!$F$51</definedName>
    <definedName name="QB_ROW_241250" localSheetId="1" hidden="1">'Profit and Loss Prev Yr Comp'!$F$64</definedName>
    <definedName name="QB_ROW_24220" localSheetId="3" hidden="1">'Bal Sheet Prev Yr Comp'!$C$30</definedName>
    <definedName name="QB_ROW_24220" localSheetId="2" hidden="1">'Balance Sheet'!$C$29</definedName>
    <definedName name="QB_ROW_242250" localSheetId="0" hidden="1">'Profit and Loss'!$F$65</definedName>
    <definedName name="QB_ROW_242250" localSheetId="1" hidden="1">'Profit and Loss Prev Yr Comp'!$F$80</definedName>
    <definedName name="QB_ROW_24321" localSheetId="0" hidden="1">'Profit and Loss'!$C$82</definedName>
    <definedName name="QB_ROW_24321" localSheetId="1" hidden="1">'Profit and Loss Prev Yr Comp'!$C$100</definedName>
    <definedName name="QB_ROW_26230" localSheetId="0" hidden="1">'Profit and Loss'!$D$73</definedName>
    <definedName name="QB_ROW_26230" localSheetId="1" hidden="1">'Profit and Loss Prev Yr Comp'!$D$90</definedName>
    <definedName name="QB_ROW_29250" localSheetId="0" hidden="1">'Profit and Loss'!$F$44</definedName>
    <definedName name="QB_ROW_29250" localSheetId="1" hidden="1">'Profit and Loss Prev Yr Comp'!$F$51</definedName>
    <definedName name="QB_ROW_301" localSheetId="3" hidden="1">'Bal Sheet Prev Yr Comp'!$A$14</definedName>
    <definedName name="QB_ROW_301" localSheetId="2" hidden="1">'Balance Sheet'!$A$13</definedName>
    <definedName name="QB_ROW_31301" localSheetId="5" hidden="1">'AR'!$A$23</definedName>
    <definedName name="QB_ROW_4021" localSheetId="3" hidden="1">'Bal Sheet Prev Yr Comp'!$C$9</definedName>
    <definedName name="QB_ROW_4021" localSheetId="2" hidden="1">'Balance Sheet'!$C$8</definedName>
    <definedName name="QB_ROW_4062210" localSheetId="5" hidden="1">'AR'!$B$5</definedName>
    <definedName name="QB_ROW_42250" localSheetId="0" hidden="1">'Profit and Loss'!$F$50</definedName>
    <definedName name="QB_ROW_42250" localSheetId="1" hidden="1">'Profit and Loss Prev Yr Comp'!$F$60</definedName>
    <definedName name="QB_ROW_4321" localSheetId="3" hidden="1">'Bal Sheet Prev Yr Comp'!$C$12</definedName>
    <definedName name="QB_ROW_4321" localSheetId="2" hidden="1">'Balance Sheet'!$C$11</definedName>
    <definedName name="QB_ROW_4323210" localSheetId="5" hidden="1">'AR'!$B$8</definedName>
    <definedName name="QB_ROW_4333210" localSheetId="5" hidden="1">'AR'!$B$14</definedName>
    <definedName name="QB_ROW_4500210" localSheetId="5" hidden="1">'AR'!$B$13</definedName>
    <definedName name="QB_ROW_4643210" localSheetId="5" hidden="1">'AR'!$B$18</definedName>
    <definedName name="QB_ROW_4664210" localSheetId="5" hidden="1">'AR'!$B$9</definedName>
    <definedName name="QB_ROW_4704210" localSheetId="5" hidden="1">'AR'!$B$4</definedName>
    <definedName name="QB_ROW_4810210" localSheetId="5" hidden="1">'AR'!$B$16</definedName>
    <definedName name="QB_ROW_4829210" localSheetId="5" hidden="1">'AR'!$B$12</definedName>
    <definedName name="QB_ROW_4868210" localSheetId="5" hidden="1">'AR'!$B$2</definedName>
    <definedName name="QB_ROW_4965210" localSheetId="5" hidden="1">'AR'!$B$11</definedName>
    <definedName name="QB_ROW_4991210" localSheetId="5" hidden="1">'AR'!$B$17</definedName>
    <definedName name="QB_ROW_5004210" localSheetId="5" hidden="1">'AR'!$B$20</definedName>
    <definedName name="QB_ROW_501021" localSheetId="4" hidden="1">'Stmt of Cash Flows'!$C$2</definedName>
    <definedName name="QB_ROW_501321" localSheetId="4" hidden="1">'Stmt of Cash Flows'!$C$8</definedName>
    <definedName name="QB_ROW_50250" localSheetId="1" hidden="1">'Profit and Loss Prev Yr Comp'!$F$28</definedName>
    <definedName name="QB_ROW_504031" localSheetId="4" hidden="1">'Stmt of Cash Flows'!$D$4</definedName>
    <definedName name="QB_ROW_505031" localSheetId="4" hidden="1">'Stmt of Cash Flows'!$D$5</definedName>
    <definedName name="QB_ROW_511301" localSheetId="4" hidden="1">'Stmt of Cash Flows'!$A$11</definedName>
    <definedName name="QB_ROW_5122210" localSheetId="5" hidden="1">'AR'!$B$7</definedName>
    <definedName name="QB_ROW_512311" localSheetId="4" hidden="1">'Stmt of Cash Flows'!$B$9</definedName>
    <definedName name="QB_ROW_513211" localSheetId="4" hidden="1">'Stmt of Cash Flows'!$B$10</definedName>
    <definedName name="QB_ROW_5137210" localSheetId="5" hidden="1">'AR'!$B$15</definedName>
    <definedName name="QB_ROW_5267210" localSheetId="5" hidden="1">'AR'!$B$6</definedName>
    <definedName name="QB_ROW_5386210" localSheetId="5" hidden="1">'AR'!$B$3</definedName>
    <definedName name="QB_ROW_5459210" localSheetId="5" hidden="1">'AR'!$B$19</definedName>
    <definedName name="QB_ROW_5464210" localSheetId="5" hidden="1">'AR'!$B$10</definedName>
    <definedName name="QB_ROW_5483210" localSheetId="5" hidden="1">'AR'!$B$22</definedName>
    <definedName name="QB_ROW_58040" localSheetId="0" hidden="1">'Profit and Loss'!$E$59</definedName>
    <definedName name="QB_ROW_58040" localSheetId="1" hidden="1">'Profit and Loss Prev Yr Comp'!$E$72</definedName>
    <definedName name="QB_ROW_58250" localSheetId="0" hidden="1">'Profit and Loss'!$F$62</definedName>
    <definedName name="QB_ROW_58250" localSheetId="1" hidden="1">'Profit and Loss Prev Yr Comp'!$F$76</definedName>
    <definedName name="QB_ROW_58340" localSheetId="0" hidden="1">'Profit and Loss'!$E$63</definedName>
    <definedName name="QB_ROW_58340" localSheetId="1" hidden="1">'Profit and Loss Prev Yr Comp'!$E$77</definedName>
    <definedName name="QB_ROW_61240" localSheetId="4" hidden="1">'Stmt of Cash Flows'!$E$6</definedName>
    <definedName name="QB_ROW_614210" localSheetId="5" hidden="1">'AR'!$B$21</definedName>
    <definedName name="QB_ROW_62230" localSheetId="3" hidden="1">'Bal Sheet Prev Yr Comp'!$D$11</definedName>
    <definedName name="QB_ROW_62230" localSheetId="2" hidden="1">'Balance Sheet'!$D$10</definedName>
    <definedName name="QB_ROW_6250" localSheetId="0" hidden="1">'Profit and Loss'!$F$10</definedName>
    <definedName name="QB_ROW_6250" localSheetId="1" hidden="1">'Profit and Loss Prev Yr Comp'!$F$11</definedName>
    <definedName name="QB_ROW_64040" localSheetId="0" hidden="1">'Profit and Loss'!$E$4</definedName>
    <definedName name="QB_ROW_64040" localSheetId="1" hidden="1">'Profit and Loss Prev Yr Comp'!$E$5</definedName>
    <definedName name="QB_ROW_64340" localSheetId="0" hidden="1">'Profit and Loss'!$E$7</definedName>
    <definedName name="QB_ROW_64340" localSheetId="1" hidden="1">'Profit and Loss Prev Yr Comp'!$E$8</definedName>
    <definedName name="QB_ROW_68250" localSheetId="0" hidden="1">'Profit and Loss'!$F$67</definedName>
    <definedName name="QB_ROW_68250" localSheetId="1" hidden="1">'Profit and Loss Prev Yr Comp'!$F$82</definedName>
    <definedName name="QB_ROW_7001" localSheetId="3" hidden="1">'Bal Sheet Prev Yr Comp'!$A$15</definedName>
    <definedName name="QB_ROW_7001" localSheetId="2" hidden="1">'Balance Sheet'!$A$14</definedName>
    <definedName name="QB_ROW_71230" localSheetId="3" hidden="1">'Bal Sheet Prev Yr Comp'!$D$6</definedName>
    <definedName name="QB_ROW_71230" localSheetId="2" hidden="1">'Balance Sheet'!$D$5</definedName>
    <definedName name="QB_ROW_7301" localSheetId="3" hidden="1">'Bal Sheet Prev Yr Comp'!$A$33</definedName>
    <definedName name="QB_ROW_7301" localSheetId="2" hidden="1">'Balance Sheet'!$A$32</definedName>
    <definedName name="QB_ROW_74250" localSheetId="0" hidden="1">'Profit and Loss'!$F$5</definedName>
    <definedName name="QB_ROW_74250" localSheetId="1" hidden="1">'Profit and Loss Prev Yr Comp'!$F$6</definedName>
    <definedName name="QB_ROW_75250" localSheetId="0" hidden="1">'Profit and Loss'!$F$6</definedName>
    <definedName name="QB_ROW_75250" localSheetId="1" hidden="1">'Profit and Loss Prev Yr Comp'!$F$7</definedName>
    <definedName name="QB_ROW_78250" localSheetId="0" hidden="1">'Profit and Loss'!$F$34</definedName>
    <definedName name="QB_ROW_78250" localSheetId="1" hidden="1">'Profit and Loss Prev Yr Comp'!$F$37</definedName>
    <definedName name="QB_ROW_79250" localSheetId="1" hidden="1">'Profit and Loss Prev Yr Comp'!$F$44</definedName>
    <definedName name="QB_ROW_8011" localSheetId="3" hidden="1">'Bal Sheet Prev Yr Comp'!$B$16</definedName>
    <definedName name="QB_ROW_8011" localSheetId="2" hidden="1">'Balance Sheet'!$B$15</definedName>
    <definedName name="QB_ROW_82250" localSheetId="0" hidden="1">'Profit and Loss'!$F$38</definedName>
    <definedName name="QB_ROW_82250" localSheetId="1" hidden="1">'Profit and Loss Prev Yr Comp'!$F$42</definedName>
    <definedName name="QB_ROW_8311" localSheetId="3" hidden="1">'Bal Sheet Prev Yr Comp'!$B$28</definedName>
    <definedName name="QB_ROW_8311" localSheetId="2" hidden="1">'Balance Sheet'!$B$27</definedName>
    <definedName name="QB_ROW_83250" localSheetId="0" hidden="1">'Profit and Loss'!$F$36</definedName>
    <definedName name="QB_ROW_83250" localSheetId="1" hidden="1">'Profit and Loss Prev Yr Comp'!$F$39</definedName>
    <definedName name="QB_ROW_85250" localSheetId="0" hidden="1">'Profit and Loss'!$F$37</definedName>
    <definedName name="QB_ROW_85250" localSheetId="1" hidden="1">'Profit and Loss Prev Yr Comp'!$F$40</definedName>
    <definedName name="QB_ROW_86321" localSheetId="0" hidden="1">'Profit and Loss'!$C$16</definedName>
    <definedName name="QB_ROW_86321" localSheetId="1" hidden="1">'Profit and Loss Prev Yr Comp'!$C$17</definedName>
    <definedName name="QB_ROW_87030" localSheetId="0" hidden="1">'Profit and Loss'!$D$79</definedName>
    <definedName name="QB_ROW_87030" localSheetId="1" hidden="1">'Profit and Loss Prev Yr Comp'!$D$97</definedName>
    <definedName name="QB_ROW_87330" localSheetId="0" hidden="1">'Profit and Loss'!$D$81</definedName>
    <definedName name="QB_ROW_87330" localSheetId="1" hidden="1">'Profit and Loss Prev Yr Comp'!$D$99</definedName>
    <definedName name="QB_ROW_89250" localSheetId="0" hidden="1">'Profit and Loss'!$F$9</definedName>
    <definedName name="QB_ROW_89250" localSheetId="1" hidden="1">'Profit and Loss Prev Yr Comp'!$F$10</definedName>
    <definedName name="QB_ROW_9021" localSheetId="3" hidden="1">'Bal Sheet Prev Yr Comp'!$C$17</definedName>
    <definedName name="QB_ROW_9021" localSheetId="2" hidden="1">'Balance Sheet'!$C$16</definedName>
    <definedName name="QB_ROW_91250" localSheetId="0" hidden="1">'Profit and Loss'!$F$28</definedName>
    <definedName name="QB_ROW_91250" localSheetId="1" hidden="1">'Profit and Loss Prev Yr Comp'!$F$31</definedName>
    <definedName name="QB_ROW_9321" localSheetId="3" hidden="1">'Bal Sheet Prev Yr Comp'!$C$27</definedName>
    <definedName name="QB_ROW_9321" localSheetId="2" hidden="1">'Balance Sheet'!$C$26</definedName>
    <definedName name="QB_ROW_94030" localSheetId="0" hidden="1">'Profit and Loss'!$D$74</definedName>
    <definedName name="QB_ROW_94030" localSheetId="1" hidden="1">'Profit and Loss Prev Yr Comp'!$D$91</definedName>
    <definedName name="QB_ROW_94330" localSheetId="0" hidden="1">'Profit and Loss'!$D$76</definedName>
    <definedName name="QB_ROW_94330" localSheetId="1" hidden="1">'Profit and Loss Prev Yr Comp'!$D$94</definedName>
    <definedName name="QB_ROW_98040" localSheetId="3" hidden="1">'Bal Sheet Prev Yr Comp'!$E$19</definedName>
    <definedName name="QB_ROW_98040" localSheetId="2" hidden="1">'Balance Sheet'!$E$18</definedName>
    <definedName name="QB_ROW_98340" localSheetId="3" hidden="1">'Bal Sheet Prev Yr Comp'!$E$22</definedName>
    <definedName name="QB_ROW_98340" localSheetId="2" hidden="1">'Balance Sheet'!$E$21</definedName>
    <definedName name="QBCANSUPPORTUPDATE" localSheetId="5">TRUE</definedName>
    <definedName name="QBCANSUPPORTUPDATE" localSheetId="3">TRUE</definedName>
    <definedName name="QBCANSUPPORTUPDATE" localSheetId="2">TRUE</definedName>
    <definedName name="QBCANSUPPORTUPDATE" localSheetId="0">TRUE</definedName>
    <definedName name="QBCANSUPPORTUPDATE" localSheetId="1">TRUE</definedName>
    <definedName name="QBCANSUPPORTUPDATE" localSheetId="4">TRUE</definedName>
    <definedName name="QBCOMPANYFILENAME" localSheetId="5">"C:\Users\Philip Brock\Documents\My SOS Restores\C\Users\Anna\Desktop\AgileAlliance.QBW"</definedName>
    <definedName name="QBCOMPANYFILENAME" localSheetId="3">"C:\Users\Philip Brock\Documents\My SOS Restores\C\Users\Anna\Desktop\AgileAlliance.QBW"</definedName>
    <definedName name="QBCOMPANYFILENAME" localSheetId="2">"C:\Users\Philip Brock\Documents\My SOS Restores\C\Users\Anna\Desktop\AgileAlliance.QBW"</definedName>
    <definedName name="QBCOMPANYFILENAME" localSheetId="0">"C:\Users\Philip Brock\Documents\My SOS Restores\C\Users\Anna\Desktop\AgileAlliance.QBW"</definedName>
    <definedName name="QBCOMPANYFILENAME" localSheetId="1">"C:\Users\Philip Brock\Documents\My SOS Restores\C\Users\Anna\Desktop\AgileAlliance.QBW"</definedName>
    <definedName name="QBCOMPANYFILENAME" localSheetId="4">"C:\Users\Philip Brock\Documents\My SOS Restores\C\Users\Anna\Desktop\AgileAlliance.QBW"</definedName>
    <definedName name="QBENDDATE" localSheetId="5">20170331</definedName>
    <definedName name="QBENDDATE" localSheetId="3">20170331</definedName>
    <definedName name="QBENDDATE" localSheetId="2">20170331</definedName>
    <definedName name="QBENDDATE" localSheetId="0">20170331</definedName>
    <definedName name="QBENDDATE" localSheetId="1">20170331</definedName>
    <definedName name="QBENDDATE" localSheetId="4">20170331</definedName>
    <definedName name="QBHEADERSONSCREEN" localSheetId="5">FALSE</definedName>
    <definedName name="QBHEADERSONSCREEN" localSheetId="3">FALSE</definedName>
    <definedName name="QBHEADERSONSCREEN" localSheetId="2">FALSE</definedName>
    <definedName name="QBHEADERSONSCREEN" localSheetId="0">FALSE</definedName>
    <definedName name="QBHEADERSONSCREEN" localSheetId="1">FALSE</definedName>
    <definedName name="QBHEADERSONSCREEN" localSheetId="4">FALSE</definedName>
    <definedName name="QBMETADATASIZE" localSheetId="5">5902</definedName>
    <definedName name="QBMETADATASIZE" localSheetId="3">5892</definedName>
    <definedName name="QBMETADATASIZE" localSheetId="2">5892</definedName>
    <definedName name="QBMETADATASIZE" localSheetId="0">5892</definedName>
    <definedName name="QBMETADATASIZE" localSheetId="1">5892</definedName>
    <definedName name="QBMETADATASIZE" localSheetId="4">5892</definedName>
    <definedName name="QBPRESERVECOLOR" localSheetId="5">TRUE</definedName>
    <definedName name="QBPRESERVECOLOR" localSheetId="3">TRUE</definedName>
    <definedName name="QBPRESERVECOLOR" localSheetId="2">TRUE</definedName>
    <definedName name="QBPRESERVECOLOR" localSheetId="0">TRUE</definedName>
    <definedName name="QBPRESERVECOLOR" localSheetId="1">TRUE</definedName>
    <definedName name="QBPRESERVECOLOR" localSheetId="4">TRUE</definedName>
    <definedName name="QBPRESERVEFONT" localSheetId="5">TRUE</definedName>
    <definedName name="QBPRESERVEFONT" localSheetId="3">TRUE</definedName>
    <definedName name="QBPRESERVEFONT" localSheetId="2">TRUE</definedName>
    <definedName name="QBPRESERVEFONT" localSheetId="0">TRUE</definedName>
    <definedName name="QBPRESERVEFONT" localSheetId="1">TRUE</definedName>
    <definedName name="QBPRESERVEFONT" localSheetId="4">TRUE</definedName>
    <definedName name="QBPRESERVEROWHEIGHT" localSheetId="5">TRUE</definedName>
    <definedName name="QBPRESERVEROWHEIGHT" localSheetId="3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ROWHEIGHT" localSheetId="4">TRUE</definedName>
    <definedName name="QBPRESERVESPACE" localSheetId="5">TRUE</definedName>
    <definedName name="QBPRESERVESPACE" localSheetId="3">TRUE</definedName>
    <definedName name="QBPRESERVESPACE" localSheetId="2">TRUE</definedName>
    <definedName name="QBPRESERVESPACE" localSheetId="0">TRUE</definedName>
    <definedName name="QBPRESERVESPACE" localSheetId="1">TRUE</definedName>
    <definedName name="QBPRESERVESPACE" localSheetId="4">TRUE</definedName>
    <definedName name="QBREPORTCOLAXIS" localSheetId="5">35</definedName>
    <definedName name="QBREPORTCOLAXIS" localSheetId="3">0</definedName>
    <definedName name="QBREPORTCOLAXIS" localSheetId="2">0</definedName>
    <definedName name="QBREPORTCOLAXIS" localSheetId="0">0</definedName>
    <definedName name="QBREPORTCOLAXIS" localSheetId="1">0</definedName>
    <definedName name="QBREPORTCOLAXIS" localSheetId="4">0</definedName>
    <definedName name="QBREPORTCOMPANYID" localSheetId="5">"66a298e18cf34808b1c198e995be9bbf"</definedName>
    <definedName name="QBREPORTCOMPANYID" localSheetId="3">"66a298e18cf34808b1c198e995be9bbf"</definedName>
    <definedName name="QBREPORTCOMPANYID" localSheetId="2">"66a298e18cf34808b1c198e995be9bbf"</definedName>
    <definedName name="QBREPORTCOMPANYID" localSheetId="0">"66a298e18cf34808b1c198e995be9bbf"</definedName>
    <definedName name="QBREPORTCOMPANYID" localSheetId="1">"66a298e18cf34808b1c198e995be9bbf"</definedName>
    <definedName name="QBREPORTCOMPANYID" localSheetId="4">"66a298e18cf34808b1c198e995be9bbf"</definedName>
    <definedName name="QBREPORTCOMPARECOL_ANNUALBUDGET" localSheetId="5">FALSE</definedName>
    <definedName name="QBREPORTCOMPARECOL_ANNUALBUDGET" localSheetId="3">FALSE</definedName>
    <definedName name="QBREPORTCOMPARECOL_ANNUALBUDGET" localSheetId="2">FALSE</definedName>
    <definedName name="QBREPORTCOMPARECOL_ANNUALBUDGET" localSheetId="0">FALSE</definedName>
    <definedName name="QBREPORTCOMPARECOL_ANNUALBUDGET" localSheetId="1">FALSE</definedName>
    <definedName name="QBREPORTCOMPARECOL_ANNUALBUDGET" localSheetId="4">FALSE</definedName>
    <definedName name="QBREPORTCOMPARECOL_AVGCOGS" localSheetId="5">FALSE</definedName>
    <definedName name="QBREPORTCOMPARECOL_AVGCOGS" localSheetId="3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COGS" localSheetId="4">FALSE</definedName>
    <definedName name="QBREPORTCOMPARECOL_AVGPRICE" localSheetId="5">FALSE</definedName>
    <definedName name="QBREPORTCOMPARECOL_AVGPRICE" localSheetId="3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AVGPRICE" localSheetId="4">FALSE</definedName>
    <definedName name="QBREPORTCOMPARECOL_BUDDIFF" localSheetId="5">FALSE</definedName>
    <definedName name="QBREPORTCOMPARECOL_BUDDIFF" localSheetId="3">FALSE</definedName>
    <definedName name="QBREPORTCOMPARECOL_BUDDIFF" localSheetId="2">FALSE</definedName>
    <definedName name="QBREPORTCOMPARECOL_BUDDIFF" localSheetId="0">FALSE</definedName>
    <definedName name="QBREPORTCOMPARECOL_BUDDIFF" localSheetId="1">FALSE</definedName>
    <definedName name="QBREPORTCOMPARECOL_BUDDIFF" localSheetId="4">FALSE</definedName>
    <definedName name="QBREPORTCOMPARECOL_BUDGET" localSheetId="5">FALSE</definedName>
    <definedName name="QBREPORTCOMPARECOL_BUDGET" localSheetId="3">FALSE</definedName>
    <definedName name="QBREPORTCOMPARECOL_BUDGET" localSheetId="2">FALSE</definedName>
    <definedName name="QBREPORTCOMPARECOL_BUDGET" localSheetId="0">FALSE</definedName>
    <definedName name="QBREPORTCOMPARECOL_BUDGET" localSheetId="1">FALSE</definedName>
    <definedName name="QBREPORTCOMPARECOL_BUDGET" localSheetId="4">FALSE</definedName>
    <definedName name="QBREPORTCOMPARECOL_BUDPCT" localSheetId="5">FALSE</definedName>
    <definedName name="QBREPORTCOMPARECOL_BUDPCT" localSheetId="3">FALSE</definedName>
    <definedName name="QBREPORTCOMPARECOL_BUDPCT" localSheetId="2">FALSE</definedName>
    <definedName name="QBREPORTCOMPARECOL_BUDPCT" localSheetId="0">FALSE</definedName>
    <definedName name="QBREPORTCOMPARECOL_BUDPCT" localSheetId="1">FALSE</definedName>
    <definedName name="QBREPORTCOMPARECOL_BUDPCT" localSheetId="4">FALSE</definedName>
    <definedName name="QBREPORTCOMPARECOL_COGS" localSheetId="5">FALSE</definedName>
    <definedName name="QBREPORTCOMPARECOL_COGS" localSheetId="3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COGS" localSheetId="4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AMOUNT" localSheetId="4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EXCLUDECURPERIOD" localSheetId="4">FALSE</definedName>
    <definedName name="QBREPORTCOMPARECOL_FORECAST" localSheetId="5">FALSE</definedName>
    <definedName name="QBREPORTCOMPARECOL_FORECAST" localSheetId="3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FORECAST" localSheetId="4">FALSE</definedName>
    <definedName name="QBREPORTCOMPARECOL_GROSSMARGIN" localSheetId="5">FALSE</definedName>
    <definedName name="QBREPORTCOMPARECOL_GROSSMARGIN" localSheetId="3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" localSheetId="4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GROSSMARGINPCT" localSheetId="4">FALSE</definedName>
    <definedName name="QBREPORTCOMPARECOL_HOURS" localSheetId="5">FALSE</definedName>
    <definedName name="QBREPORTCOMPARECOL_HOURS" localSheetId="3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HOURS" localSheetId="4">FALSE</definedName>
    <definedName name="QBREPORTCOMPARECOL_PCTCOL" localSheetId="5">FALSE</definedName>
    <definedName name="QBREPORTCOMPARECOL_PCTCOL" localSheetId="3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COL" localSheetId="4">FALSE</definedName>
    <definedName name="QBREPORTCOMPARECOL_PCTEXPENSE" localSheetId="5">FALSE</definedName>
    <definedName name="QBREPORTCOMPARECOL_PCTEXPENSE" localSheetId="3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EXPENSE" localSheetId="4">FALSE</definedName>
    <definedName name="QBREPORTCOMPARECOL_PCTINCOME" localSheetId="5">FALSE</definedName>
    <definedName name="QBREPORTCOMPARECOL_PCTINCOME" localSheetId="3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INCOME" localSheetId="4">FALSE</definedName>
    <definedName name="QBREPORTCOMPARECOL_PCTOFSALES" localSheetId="5">FALSE</definedName>
    <definedName name="QBREPORTCOMPARECOL_PCTOFSALES" localSheetId="3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OFSALES" localSheetId="4">FALSE</definedName>
    <definedName name="QBREPORTCOMPARECOL_PCTROW" localSheetId="5">FALSE</definedName>
    <definedName name="QBREPORTCOMPARECOL_PCTROW" localSheetId="3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CTROW" localSheetId="4">FALSE</definedName>
    <definedName name="QBREPORTCOMPARECOL_PPDIFF" localSheetId="5">FALSE</definedName>
    <definedName name="QBREPORTCOMPARECOL_PPDIFF" localSheetId="3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DIFF" localSheetId="4">FALSE</definedName>
    <definedName name="QBREPORTCOMPARECOL_PPPCT" localSheetId="5">FALSE</definedName>
    <definedName name="QBREPORTCOMPARECOL_PPPCT" localSheetId="3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PPCT" localSheetId="4">FALSE</definedName>
    <definedName name="QBREPORTCOMPARECOL_PREVPERIOD" localSheetId="5">FALSE</definedName>
    <definedName name="QBREPORTCOMPARECOL_PREVPERIOD" localSheetId="3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PERIOD" localSheetId="4">FALSE</definedName>
    <definedName name="QBREPORTCOMPARECOL_PREVYEAR" localSheetId="5">FALSE</definedName>
    <definedName name="QBREPORTCOMPARECOL_PREVYEAR" localSheetId="3">TRUE</definedName>
    <definedName name="QBREPORTCOMPARECOL_PREVYEAR" localSheetId="2">FALSE</definedName>
    <definedName name="QBREPORTCOMPARECOL_PREVYEAR" localSheetId="0">FALSE</definedName>
    <definedName name="QBREPORTCOMPARECOL_PREVYEAR" localSheetId="1">TRUE</definedName>
    <definedName name="QBREPORTCOMPARECOL_PREVYEAR" localSheetId="4">FALSE</definedName>
    <definedName name="QBREPORTCOMPARECOL_PYDIFF" localSheetId="5">FALSE</definedName>
    <definedName name="QBREPORTCOMPARECOL_PYDIFF" localSheetId="3">TRUE</definedName>
    <definedName name="QBREPORTCOMPARECOL_PYDIFF" localSheetId="2">FALSE</definedName>
    <definedName name="QBREPORTCOMPARECOL_PYDIFF" localSheetId="0">FALSE</definedName>
    <definedName name="QBREPORTCOMPARECOL_PYDIFF" localSheetId="1">TRUE</definedName>
    <definedName name="QBREPORTCOMPARECOL_PYDIFF" localSheetId="4">FALSE</definedName>
    <definedName name="QBREPORTCOMPARECOL_PYPCT" localSheetId="5">FALSE</definedName>
    <definedName name="QBREPORTCOMPARECOL_PYPCT" localSheetId="3">TRUE</definedName>
    <definedName name="QBREPORTCOMPARECOL_PYPCT" localSheetId="2">FALSE</definedName>
    <definedName name="QBREPORTCOMPARECOL_PYPCT" localSheetId="0">FALSE</definedName>
    <definedName name="QBREPORTCOMPARECOL_PYPCT" localSheetId="1">TRUE</definedName>
    <definedName name="QBREPORTCOMPARECOL_PYPCT" localSheetId="4">FALSE</definedName>
    <definedName name="QBREPORTCOMPARECOL_QTY" localSheetId="5">FALSE</definedName>
    <definedName name="QBREPORTCOMPARECOL_QTY" localSheetId="3">FALSE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QTY" localSheetId="4">FALSE</definedName>
    <definedName name="QBREPORTCOMPARECOL_RATE" localSheetId="5">FALSE</definedName>
    <definedName name="QBREPORTCOMPARECOL_RATE" localSheetId="3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RATE" localSheetId="4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EDMILES" localSheetId="4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BILLINGAMOUNT" localSheetId="4">FALSE</definedName>
    <definedName name="QBREPORTCOMPARECOL_TRIPMILES" localSheetId="5">FALSE</definedName>
    <definedName name="QBREPORTCOMPARECOL_TRIPMILES" localSheetId="3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MILES" localSheetId="4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NOTBILLABLEMILES" localSheetId="4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TAXDEDUCTIBLEAMOUNT" localSheetId="4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TRIPUNBILLEDMILES" localSheetId="4">FALSE</definedName>
    <definedName name="QBREPORTCOMPARECOL_YTD" localSheetId="5">FALSE</definedName>
    <definedName name="QBREPORTCOMPARECOL_YTD" localSheetId="3">FALSE</definedName>
    <definedName name="QBREPORTCOMPARECOL_YTD" localSheetId="2">FALSE</definedName>
    <definedName name="QBREPORTCOMPARECOL_YTD" localSheetId="0">FALSE</definedName>
    <definedName name="QBREPORTCOMPARECOL_YTD" localSheetId="1">FALSE</definedName>
    <definedName name="QBREPORTCOMPARECOL_YTD" localSheetId="4">FALSE</definedName>
    <definedName name="QBREPORTCOMPARECOL_YTDBUDGET" localSheetId="5">FALSE</definedName>
    <definedName name="QBREPORTCOMPARECOL_YTDBUDGET" localSheetId="3">FALSE</definedName>
    <definedName name="QBREPORTCOMPARECOL_YTDBUDGET" localSheetId="2">FALSE</definedName>
    <definedName name="QBREPORTCOMPARECOL_YTDBUDGET" localSheetId="0">FALSE</definedName>
    <definedName name="QBREPORTCOMPARECOL_YTDBUDGET" localSheetId="1">FALSE</definedName>
    <definedName name="QBREPORTCOMPARECOL_YTDBUDGET" localSheetId="4">FALSE</definedName>
    <definedName name="QBREPORTCOMPARECOL_YTDPCT" localSheetId="5">FALSE</definedName>
    <definedName name="QBREPORTCOMPARECOL_YTDPCT" localSheetId="3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COMPARECOL_YTDPCT" localSheetId="4">FALSE</definedName>
    <definedName name="QBREPORTROWAXIS" localSheetId="5">13</definedName>
    <definedName name="QBREPORTROWAXIS" localSheetId="3">9</definedName>
    <definedName name="QBREPORTROWAXIS" localSheetId="2">9</definedName>
    <definedName name="QBREPORTROWAXIS" localSheetId="0">11</definedName>
    <definedName name="QBREPORTROWAXIS" localSheetId="1">11</definedName>
    <definedName name="QBREPORTROWAXIS" localSheetId="4">77</definedName>
    <definedName name="QBREPORTSUBCOLAXIS" localSheetId="5">0</definedName>
    <definedName name="QBREPORTSUBCOLAXIS" localSheetId="3">24</definedName>
    <definedName name="QBREPORTSUBCOLAXIS" localSheetId="2">0</definedName>
    <definedName name="QBREPORTSUBCOLAXIS" localSheetId="0">0</definedName>
    <definedName name="QBREPORTSUBCOLAXIS" localSheetId="1">24</definedName>
    <definedName name="QBREPORTSUBCOLAXIS" localSheetId="4">0</definedName>
    <definedName name="QBREPORTTYPE" localSheetId="5">12</definedName>
    <definedName name="QBREPORTTYPE" localSheetId="3">6</definedName>
    <definedName name="QBREPORTTYPE" localSheetId="2">5</definedName>
    <definedName name="QBREPORTTYPE" localSheetId="0">0</definedName>
    <definedName name="QBREPORTTYPE" localSheetId="1">1</definedName>
    <definedName name="QBREPORTTYPE" localSheetId="4">238</definedName>
    <definedName name="QBROWHEADERS" localSheetId="5">2</definedName>
    <definedName name="QBROWHEADERS" localSheetId="3">6</definedName>
    <definedName name="QBROWHEADERS" localSheetId="2">6</definedName>
    <definedName name="QBROWHEADERS" localSheetId="0">7</definedName>
    <definedName name="QBROWHEADERS" localSheetId="1">7</definedName>
    <definedName name="QBROWHEADERS" localSheetId="4">5</definedName>
    <definedName name="QBSTARTDATE" localSheetId="5">20170301</definedName>
    <definedName name="QBSTARTDATE" localSheetId="3">20170301</definedName>
    <definedName name="QBSTARTDATE" localSheetId="2">20170301</definedName>
    <definedName name="QBSTARTDATE" localSheetId="0">20170301</definedName>
    <definedName name="QBSTARTDATE" localSheetId="1">20170301</definedName>
    <definedName name="QBSTARTDATE" localSheetId="4">20170301</definedName>
  </definedNames>
  <calcPr fullCalcOnLoad="1"/>
</workbook>
</file>

<file path=xl/sharedStrings.xml><?xml version="1.0" encoding="utf-8"?>
<sst xmlns="http://schemas.openxmlformats.org/spreadsheetml/2006/main" count="273" uniqueCount="145">
  <si>
    <t>Mar 17</t>
  </si>
  <si>
    <t>Ordinary Income/Expense</t>
  </si>
  <si>
    <t>Income</t>
  </si>
  <si>
    <t>Conference Income</t>
  </si>
  <si>
    <t>Attendees</t>
  </si>
  <si>
    <t>Sponsorships</t>
  </si>
  <si>
    <t>Total Conference Income</t>
  </si>
  <si>
    <t>Memberships</t>
  </si>
  <si>
    <t>Corporate</t>
  </si>
  <si>
    <t>Individual</t>
  </si>
  <si>
    <t>Total Memberships</t>
  </si>
  <si>
    <t>Programs Income</t>
  </si>
  <si>
    <t>Women in Agile Workshop</t>
  </si>
  <si>
    <t>Total Programs Income</t>
  </si>
  <si>
    <t>Total Income</t>
  </si>
  <si>
    <t>Gross Profit</t>
  </si>
  <si>
    <t>Expense</t>
  </si>
  <si>
    <t>Bank/Merchant Fees</t>
  </si>
  <si>
    <t>Corporate Members</t>
  </si>
  <si>
    <t>Individual Members</t>
  </si>
  <si>
    <t>Total Bank/Merchant Fees</t>
  </si>
  <si>
    <t>Board Expenses</t>
  </si>
  <si>
    <t>Board Meeting Expenses</t>
  </si>
  <si>
    <t>Marketing</t>
  </si>
  <si>
    <t>Meals &amp; Entertainment</t>
  </si>
  <si>
    <t>Travel</t>
  </si>
  <si>
    <t>Website</t>
  </si>
  <si>
    <t>Website Development</t>
  </si>
  <si>
    <t>Total Board Expenses</t>
  </si>
  <si>
    <t>Business Development</t>
  </si>
  <si>
    <t>Total Business Development</t>
  </si>
  <si>
    <t>Conference Expense</t>
  </si>
  <si>
    <t>Committee Expenses</t>
  </si>
  <si>
    <t>Conference Planner</t>
  </si>
  <si>
    <t>Conference Planning &amp; Material</t>
  </si>
  <si>
    <t>Honoraria</t>
  </si>
  <si>
    <t>Marketing/Promotion</t>
  </si>
  <si>
    <t>Registration</t>
  </si>
  <si>
    <t>Submission System</t>
  </si>
  <si>
    <t>Total Conference Expense</t>
  </si>
  <si>
    <t>Operational Expenses</t>
  </si>
  <si>
    <t>Bank Service Charges</t>
  </si>
  <si>
    <t>Contract Labor</t>
  </si>
  <si>
    <t>Insurance</t>
  </si>
  <si>
    <t>Membership Communications</t>
  </si>
  <si>
    <t>Miscellaneous Office</t>
  </si>
  <si>
    <t>Postage and Delivery</t>
  </si>
  <si>
    <t>Transcription</t>
  </si>
  <si>
    <t>Web Hosting</t>
  </si>
  <si>
    <t>Product Owner</t>
  </si>
  <si>
    <t>Website - Other</t>
  </si>
  <si>
    <t>Total Website</t>
  </si>
  <si>
    <t>Total Operational Expenses</t>
  </si>
  <si>
    <t>Payroll Expenses</t>
  </si>
  <si>
    <t>401k</t>
  </si>
  <si>
    <t>Health Insurance</t>
  </si>
  <si>
    <t>Payroll Expenses - Other</t>
  </si>
  <si>
    <t>Total Payroll Expenses</t>
  </si>
  <si>
    <t>Programs</t>
  </si>
  <si>
    <t>Agile Product</t>
  </si>
  <si>
    <t>Analysis &amp; Project Mgmt/Sponsor</t>
  </si>
  <si>
    <t>Conference Sponsorship Program</t>
  </si>
  <si>
    <t>Total Programs</t>
  </si>
  <si>
    <t>Total Expense</t>
  </si>
  <si>
    <t>Net Ordinary Income</t>
  </si>
  <si>
    <t>Other Income/Expense</t>
  </si>
  <si>
    <t>Other Income</t>
  </si>
  <si>
    <t>Interest Income</t>
  </si>
  <si>
    <t>User Groups Income</t>
  </si>
  <si>
    <t>NYC Scrum</t>
  </si>
  <si>
    <t>Total User Groups Income</t>
  </si>
  <si>
    <t>Total Other Income</t>
  </si>
  <si>
    <t>Other Expense</t>
  </si>
  <si>
    <t>User Groups</t>
  </si>
  <si>
    <t>Total User Groups</t>
  </si>
  <si>
    <t>Total Other Expense</t>
  </si>
  <si>
    <t>Net Other Income</t>
  </si>
  <si>
    <t>Net Income</t>
  </si>
  <si>
    <t>Mar 16</t>
  </si>
  <si>
    <t>$ Change</t>
  </si>
  <si>
    <t>% Change</t>
  </si>
  <si>
    <t>Bank/Merchant Fees - Other</t>
  </si>
  <si>
    <t>Teleconference calls</t>
  </si>
  <si>
    <t>Lead Retrieval</t>
  </si>
  <si>
    <t>Speaker Expenses</t>
  </si>
  <si>
    <t>Sponsor Expense</t>
  </si>
  <si>
    <t>Video</t>
  </si>
  <si>
    <t>Submission System Product Owner</t>
  </si>
  <si>
    <t>Contract Labor - Other</t>
  </si>
  <si>
    <t>Total Contract Labor</t>
  </si>
  <si>
    <t>Professional Fees</t>
  </si>
  <si>
    <t>Facilitation</t>
  </si>
  <si>
    <t>Total Professional Fees</t>
  </si>
  <si>
    <t>Benefits</t>
  </si>
  <si>
    <t>Agile Adoption</t>
  </si>
  <si>
    <t>Exec Forum</t>
  </si>
  <si>
    <t>Experience Report</t>
  </si>
  <si>
    <t>AgilePDX</t>
  </si>
  <si>
    <t>Mar 31, 17</t>
  </si>
  <si>
    <t>ASSETS</t>
  </si>
  <si>
    <t>Current Assets</t>
  </si>
  <si>
    <t>Checking/Savings</t>
  </si>
  <si>
    <t>BB&amp;T Checking</t>
  </si>
  <si>
    <t>Money Market</t>
  </si>
  <si>
    <t>Total Checking/Savings</t>
  </si>
  <si>
    <t>Other Current Assets</t>
  </si>
  <si>
    <t>Inventory Asset</t>
  </si>
  <si>
    <t>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</si>
  <si>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</si>
  <si>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</si>
  <si>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</si>
  <si>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</si>
  <si>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</si>
  <si>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</si>
  <si>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Credit Cards</t>
  </si>
  <si>
    <t>Business Visa</t>
  </si>
  <si>
    <t>Visa - Company Card</t>
  </si>
  <si>
    <t>Visa - Phil Brock</t>
  </si>
  <si>
    <t>Total Business Visa</t>
  </si>
  <si>
    <t>Total Credit Cards</t>
  </si>
  <si>
    <t>Other Current Liabilities</t>
  </si>
  <si>
    <t>ADP P/R Clearing</t>
  </si>
  <si>
    <t>Total Other Current Liabilities</t>
  </si>
  <si>
    <t>Total Current Liabilities</t>
  </si>
  <si>
    <t>Total Liabilities</t>
  </si>
  <si>
    <t>Equity</t>
  </si>
  <si>
    <t>Retained Earnings</t>
  </si>
  <si>
    <t>Total Equity</t>
  </si>
  <si>
    <t>TOTAL LIABILITIES &amp; EQUITY</t>
  </si>
  <si>
    <t>Mar 31, 16</t>
  </si>
  <si>
    <t>OPERATING ACTIVITIES</t>
  </si>
  <si>
    <t>Adjustments to reconcile Net Income</t>
  </si>
  <si>
    <t>to net cash provided by operations:</t>
  </si>
  <si>
    <t>Accounts Receivable</t>
  </si>
  <si>
    <t>Business Visa:Visa - Company Card</t>
  </si>
  <si>
    <t>Net cash provided by Operating Activities</t>
  </si>
  <si>
    <t>Net cash increase for period</t>
  </si>
  <si>
    <t>Cash at beginning of period</t>
  </si>
  <si>
    <t>Cash at end of period</t>
  </si>
  <si>
    <t>Current</t>
  </si>
  <si>
    <t>1 - 30</t>
  </si>
  <si>
    <t>31 - 60</t>
  </si>
  <si>
    <t>61 - 90</t>
  </si>
  <si>
    <t>&gt; 90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</si>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</sst>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13" xfId="0" applyNumberFormat="1" applyBorder="1" applyAlignment="1">
      <alignment horizontal="centerContinuous"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1</xdr:row>
      <xdr:rowOff>57150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pane xSplit="7" ySplit="1" topLeftCell="H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J14" sqref="J14"/>
    </sheetView>
  </sheetViews>
  <sheetFormatPr defaultColWidth="8.8515625" defaultRowHeight="12.75"/>
  <cols>
    <col min="1" max="6" width="2.8515625" style="10" customWidth="1"/>
    <col min="7" max="7" width="21.421875" style="10" customWidth="1"/>
    <col min="8" max="8" width="7.8515625" style="11" bestFit="1" customWidth="1"/>
  </cols>
  <sheetData>
    <row r="1" spans="1:8" s="9" customFormat="1" ht="13.5" thickBot="1">
      <c r="A1" s="7"/>
      <c r="B1" s="7"/>
      <c r="C1" s="7"/>
      <c r="D1" s="7"/>
      <c r="E1" s="7"/>
      <c r="F1" s="7"/>
      <c r="G1" s="7"/>
      <c r="H1" s="8" t="s">
        <v>0</v>
      </c>
    </row>
    <row r="2" spans="1:8" ht="13.5" thickTop="1">
      <c r="A2" s="1"/>
      <c r="B2" s="1" t="s">
        <v>1</v>
      </c>
      <c r="C2" s="1"/>
      <c r="D2" s="1"/>
      <c r="E2" s="1"/>
      <c r="F2" s="1"/>
      <c r="G2" s="1"/>
      <c r="H2" s="2"/>
    </row>
    <row r="3" spans="1:8" ht="12.75">
      <c r="A3" s="1"/>
      <c r="B3" s="1"/>
      <c r="C3" s="1"/>
      <c r="D3" s="1" t="s">
        <v>2</v>
      </c>
      <c r="E3" s="1"/>
      <c r="F3" s="1"/>
      <c r="G3" s="1"/>
      <c r="H3" s="2"/>
    </row>
    <row r="4" spans="1:8" ht="12.75">
      <c r="A4" s="1"/>
      <c r="B4" s="1"/>
      <c r="C4" s="1"/>
      <c r="D4" s="1"/>
      <c r="E4" s="1" t="s">
        <v>3</v>
      </c>
      <c r="F4" s="1"/>
      <c r="G4" s="1"/>
      <c r="H4" s="2"/>
    </row>
    <row r="5" spans="1:8" ht="12.75">
      <c r="A5" s="1"/>
      <c r="B5" s="1"/>
      <c r="C5" s="1"/>
      <c r="D5" s="1"/>
      <c r="E5" s="1"/>
      <c r="F5" s="1" t="s">
        <v>4</v>
      </c>
      <c r="G5" s="1"/>
      <c r="H5" s="2">
        <v>310601</v>
      </c>
    </row>
    <row r="6" spans="1:8" ht="13.5" thickBot="1">
      <c r="A6" s="1"/>
      <c r="B6" s="1"/>
      <c r="C6" s="1"/>
      <c r="D6" s="1"/>
      <c r="E6" s="1"/>
      <c r="F6" s="1" t="s">
        <v>5</v>
      </c>
      <c r="G6" s="1"/>
      <c r="H6" s="3">
        <v>72000</v>
      </c>
    </row>
    <row r="7" spans="1:8" ht="12.75">
      <c r="A7" s="1"/>
      <c r="B7" s="1"/>
      <c r="C7" s="1"/>
      <c r="D7" s="1"/>
      <c r="E7" s="1" t="s">
        <v>6</v>
      </c>
      <c r="F7" s="1"/>
      <c r="G7" s="1"/>
      <c r="H7" s="2">
        <f>ROUND(SUM(H4:H6),5)</f>
        <v>382601</v>
      </c>
    </row>
    <row r="8" spans="1:8" ht="12.75">
      <c r="A8" s="1"/>
      <c r="B8" s="1"/>
      <c r="C8" s="1"/>
      <c r="D8" s="1"/>
      <c r="E8" s="1" t="s">
        <v>7</v>
      </c>
      <c r="F8" s="1"/>
      <c r="G8" s="1"/>
      <c r="H8" s="2"/>
    </row>
    <row r="9" spans="1:8" ht="12.75">
      <c r="A9" s="1"/>
      <c r="B9" s="1"/>
      <c r="C9" s="1"/>
      <c r="D9" s="1"/>
      <c r="E9" s="1"/>
      <c r="F9" s="1" t="s">
        <v>8</v>
      </c>
      <c r="G9" s="1"/>
      <c r="H9" s="2">
        <v>10500</v>
      </c>
    </row>
    <row r="10" spans="1:8" ht="13.5" thickBot="1">
      <c r="A10" s="1"/>
      <c r="B10" s="1"/>
      <c r="C10" s="1"/>
      <c r="D10" s="1"/>
      <c r="E10" s="1"/>
      <c r="F10" s="1" t="s">
        <v>9</v>
      </c>
      <c r="G10" s="1"/>
      <c r="H10" s="3">
        <v>9647.05</v>
      </c>
    </row>
    <row r="11" spans="1:8" ht="12.75">
      <c r="A11" s="1"/>
      <c r="B11" s="1"/>
      <c r="C11" s="1"/>
      <c r="D11" s="1"/>
      <c r="E11" s="1" t="s">
        <v>10</v>
      </c>
      <c r="F11" s="1"/>
      <c r="G11" s="1"/>
      <c r="H11" s="2">
        <f>ROUND(SUM(H8:H10),5)</f>
        <v>20147.05</v>
      </c>
    </row>
    <row r="12" spans="1:8" ht="12.75">
      <c r="A12" s="1"/>
      <c r="B12" s="1"/>
      <c r="C12" s="1"/>
      <c r="D12" s="1"/>
      <c r="E12" s="1" t="s">
        <v>11</v>
      </c>
      <c r="F12" s="1"/>
      <c r="G12" s="1"/>
      <c r="H12" s="2"/>
    </row>
    <row r="13" spans="1:8" ht="13.5" thickBot="1">
      <c r="A13" s="1"/>
      <c r="B13" s="1"/>
      <c r="C13" s="1"/>
      <c r="D13" s="1"/>
      <c r="E13" s="1"/>
      <c r="F13" s="1" t="s">
        <v>12</v>
      </c>
      <c r="G13" s="1"/>
      <c r="H13" s="3">
        <v>200</v>
      </c>
    </row>
    <row r="14" spans="1:8" ht="13.5" thickBot="1">
      <c r="A14" s="1"/>
      <c r="B14" s="1"/>
      <c r="C14" s="1"/>
      <c r="D14" s="1"/>
      <c r="E14" s="1" t="s">
        <v>13</v>
      </c>
      <c r="F14" s="1"/>
      <c r="G14" s="1"/>
      <c r="H14" s="4">
        <f>ROUND(SUM(H12:H13),5)</f>
        <v>200</v>
      </c>
    </row>
    <row r="15" spans="1:8" ht="13.5" thickBot="1">
      <c r="A15" s="1"/>
      <c r="B15" s="1"/>
      <c r="C15" s="1"/>
      <c r="D15" s="1" t="s">
        <v>14</v>
      </c>
      <c r="E15" s="1"/>
      <c r="F15" s="1"/>
      <c r="G15" s="1"/>
      <c r="H15" s="4">
        <f>ROUND(H3+H7+H11+H14,5)</f>
        <v>402948.05</v>
      </c>
    </row>
    <row r="16" spans="1:8" ht="12.75">
      <c r="A16" s="1"/>
      <c r="B16" s="1"/>
      <c r="C16" s="1" t="s">
        <v>15</v>
      </c>
      <c r="D16" s="1"/>
      <c r="E16" s="1"/>
      <c r="F16" s="1"/>
      <c r="G16" s="1"/>
      <c r="H16" s="2">
        <f>H15</f>
        <v>402948.05</v>
      </c>
    </row>
    <row r="17" spans="1:8" ht="12.75">
      <c r="A17" s="1"/>
      <c r="B17" s="1"/>
      <c r="C17" s="1"/>
      <c r="D17" s="1" t="s">
        <v>16</v>
      </c>
      <c r="E17" s="1"/>
      <c r="F17" s="1"/>
      <c r="G17" s="1"/>
      <c r="H17" s="2"/>
    </row>
    <row r="18" spans="1:8" ht="12.75">
      <c r="A18" s="1"/>
      <c r="B18" s="1"/>
      <c r="C18" s="1"/>
      <c r="D18" s="1"/>
      <c r="E18" s="1" t="s">
        <v>17</v>
      </c>
      <c r="F18" s="1"/>
      <c r="G18" s="1"/>
      <c r="H18" s="2"/>
    </row>
    <row r="19" spans="1:8" ht="12.75">
      <c r="A19" s="1"/>
      <c r="B19" s="1"/>
      <c r="C19" s="1"/>
      <c r="D19" s="1"/>
      <c r="E19" s="1"/>
      <c r="F19" s="1" t="s">
        <v>18</v>
      </c>
      <c r="G19" s="1"/>
      <c r="H19" s="2">
        <v>206.94</v>
      </c>
    </row>
    <row r="20" spans="1:8" ht="13.5" thickBot="1">
      <c r="A20" s="1"/>
      <c r="B20" s="1"/>
      <c r="C20" s="1"/>
      <c r="D20" s="1"/>
      <c r="E20" s="1"/>
      <c r="F20" s="1" t="s">
        <v>19</v>
      </c>
      <c r="G20" s="1"/>
      <c r="H20" s="3">
        <v>331.69</v>
      </c>
    </row>
    <row r="21" spans="1:8" ht="12.75">
      <c r="A21" s="1"/>
      <c r="B21" s="1"/>
      <c r="C21" s="1"/>
      <c r="D21" s="1"/>
      <c r="E21" s="1" t="s">
        <v>20</v>
      </c>
      <c r="F21" s="1"/>
      <c r="G21" s="1"/>
      <c r="H21" s="2">
        <f>ROUND(SUM(H18:H20),5)</f>
        <v>538.63</v>
      </c>
    </row>
    <row r="22" spans="1:8" ht="12.75">
      <c r="A22" s="1"/>
      <c r="B22" s="1"/>
      <c r="C22" s="1"/>
      <c r="D22" s="1"/>
      <c r="E22" s="1" t="s">
        <v>21</v>
      </c>
      <c r="F22" s="1"/>
      <c r="G22" s="1"/>
      <c r="H22" s="2"/>
    </row>
    <row r="23" spans="1:8" ht="12.75">
      <c r="A23" s="1"/>
      <c r="B23" s="1"/>
      <c r="C23" s="1"/>
      <c r="D23" s="1"/>
      <c r="E23" s="1"/>
      <c r="F23" s="1" t="s">
        <v>22</v>
      </c>
      <c r="G23" s="1"/>
      <c r="H23" s="2">
        <v>2730.31</v>
      </c>
    </row>
    <row r="24" spans="1:8" ht="12.75">
      <c r="A24" s="1"/>
      <c r="B24" s="1"/>
      <c r="C24" s="1"/>
      <c r="D24" s="1"/>
      <c r="E24" s="1"/>
      <c r="F24" s="1" t="s">
        <v>23</v>
      </c>
      <c r="G24" s="1"/>
      <c r="H24" s="2">
        <v>12517.9</v>
      </c>
    </row>
    <row r="25" spans="1:8" ht="12.75">
      <c r="A25" s="1"/>
      <c r="B25" s="1"/>
      <c r="C25" s="1"/>
      <c r="D25" s="1"/>
      <c r="E25" s="1"/>
      <c r="F25" s="1" t="s">
        <v>24</v>
      </c>
      <c r="G25" s="1"/>
      <c r="H25" s="2">
        <v>1094.49</v>
      </c>
    </row>
    <row r="26" spans="1:8" ht="12.75">
      <c r="A26" s="1"/>
      <c r="B26" s="1"/>
      <c r="C26" s="1"/>
      <c r="D26" s="1"/>
      <c r="E26" s="1"/>
      <c r="F26" s="1" t="s">
        <v>25</v>
      </c>
      <c r="G26" s="1"/>
      <c r="H26" s="2">
        <v>1406.74</v>
      </c>
    </row>
    <row r="27" spans="1:8" ht="12.75">
      <c r="A27" s="1"/>
      <c r="B27" s="1"/>
      <c r="C27" s="1"/>
      <c r="D27" s="1"/>
      <c r="E27" s="1"/>
      <c r="F27" s="1" t="s">
        <v>26</v>
      </c>
      <c r="G27" s="1"/>
      <c r="H27" s="2">
        <v>48</v>
      </c>
    </row>
    <row r="28" spans="1:8" ht="13.5" thickBot="1">
      <c r="A28" s="1"/>
      <c r="B28" s="1"/>
      <c r="C28" s="1"/>
      <c r="D28" s="1"/>
      <c r="E28" s="1"/>
      <c r="F28" s="1" t="s">
        <v>27</v>
      </c>
      <c r="G28" s="1"/>
      <c r="H28" s="3">
        <v>10000</v>
      </c>
    </row>
    <row r="29" spans="1:8" ht="12.75">
      <c r="A29" s="1"/>
      <c r="B29" s="1"/>
      <c r="C29" s="1"/>
      <c r="D29" s="1"/>
      <c r="E29" s="1" t="s">
        <v>28</v>
      </c>
      <c r="F29" s="1"/>
      <c r="G29" s="1"/>
      <c r="H29" s="2">
        <f>ROUND(SUM(H22:H28),5)</f>
        <v>27797.44</v>
      </c>
    </row>
    <row r="30" spans="1:8" ht="12.75">
      <c r="A30" s="1"/>
      <c r="B30" s="1"/>
      <c r="C30" s="1"/>
      <c r="D30" s="1"/>
      <c r="E30" s="1" t="s">
        <v>29</v>
      </c>
      <c r="F30" s="1"/>
      <c r="G30" s="1"/>
      <c r="H30" s="2"/>
    </row>
    <row r="31" spans="1:8" ht="13.5" thickBot="1">
      <c r="A31" s="1"/>
      <c r="B31" s="1"/>
      <c r="C31" s="1"/>
      <c r="D31" s="1"/>
      <c r="E31" s="1"/>
      <c r="F31" s="1" t="s">
        <v>25</v>
      </c>
      <c r="G31" s="1"/>
      <c r="H31" s="3">
        <v>2650.46</v>
      </c>
    </row>
    <row r="32" spans="1:8" ht="12.75">
      <c r="A32" s="1"/>
      <c r="B32" s="1"/>
      <c r="C32" s="1"/>
      <c r="D32" s="1"/>
      <c r="E32" s="1" t="s">
        <v>30</v>
      </c>
      <c r="F32" s="1"/>
      <c r="G32" s="1"/>
      <c r="H32" s="2">
        <f>ROUND(SUM(H30:H31),5)</f>
        <v>2650.46</v>
      </c>
    </row>
    <row r="33" spans="1:8" ht="12.75">
      <c r="A33" s="1"/>
      <c r="B33" s="1"/>
      <c r="C33" s="1"/>
      <c r="D33" s="1"/>
      <c r="E33" s="1" t="s">
        <v>31</v>
      </c>
      <c r="F33" s="1"/>
      <c r="G33" s="1"/>
      <c r="H33" s="2"/>
    </row>
    <row r="34" spans="1:8" ht="12.75">
      <c r="A34" s="1"/>
      <c r="B34" s="1"/>
      <c r="C34" s="1"/>
      <c r="D34" s="1"/>
      <c r="E34" s="1"/>
      <c r="F34" s="1" t="s">
        <v>32</v>
      </c>
      <c r="G34" s="1"/>
      <c r="H34" s="2">
        <v>1037.46</v>
      </c>
    </row>
    <row r="35" spans="1:8" ht="12.75">
      <c r="A35" s="1"/>
      <c r="B35" s="1"/>
      <c r="C35" s="1"/>
      <c r="D35" s="1"/>
      <c r="E35" s="1"/>
      <c r="F35" s="1" t="s">
        <v>33</v>
      </c>
      <c r="G35" s="1"/>
      <c r="H35" s="2">
        <v>35869.61</v>
      </c>
    </row>
    <row r="36" spans="1:8" ht="12.75">
      <c r="A36" s="1"/>
      <c r="B36" s="1"/>
      <c r="C36" s="1"/>
      <c r="D36" s="1"/>
      <c r="E36" s="1"/>
      <c r="F36" s="1" t="s">
        <v>34</v>
      </c>
      <c r="G36" s="1"/>
      <c r="H36" s="2">
        <v>7183.7</v>
      </c>
    </row>
    <row r="37" spans="1:8" ht="12.75">
      <c r="A37" s="1"/>
      <c r="B37" s="1"/>
      <c r="C37" s="1"/>
      <c r="D37" s="1"/>
      <c r="E37" s="1"/>
      <c r="F37" s="1" t="s">
        <v>35</v>
      </c>
      <c r="G37" s="1"/>
      <c r="H37" s="2">
        <v>13500</v>
      </c>
    </row>
    <row r="38" spans="1:8" ht="12.75">
      <c r="A38" s="1"/>
      <c r="B38" s="1"/>
      <c r="C38" s="1"/>
      <c r="D38" s="1"/>
      <c r="E38" s="1"/>
      <c r="F38" s="1" t="s">
        <v>36</v>
      </c>
      <c r="G38" s="1"/>
      <c r="H38" s="2">
        <v>2180.68</v>
      </c>
    </row>
    <row r="39" spans="1:8" ht="12.75">
      <c r="A39" s="1"/>
      <c r="B39" s="1"/>
      <c r="C39" s="1"/>
      <c r="D39" s="1"/>
      <c r="E39" s="1"/>
      <c r="F39" s="1" t="s">
        <v>37</v>
      </c>
      <c r="G39" s="1"/>
      <c r="H39" s="2">
        <v>1499.11</v>
      </c>
    </row>
    <row r="40" spans="1:8" ht="12.75">
      <c r="A40" s="1"/>
      <c r="B40" s="1"/>
      <c r="C40" s="1"/>
      <c r="D40" s="1"/>
      <c r="E40" s="1"/>
      <c r="F40" s="1" t="s">
        <v>38</v>
      </c>
      <c r="G40" s="1"/>
      <c r="H40" s="2">
        <v>8400</v>
      </c>
    </row>
    <row r="41" spans="1:8" ht="13.5" thickBot="1">
      <c r="A41" s="1"/>
      <c r="B41" s="1"/>
      <c r="C41" s="1"/>
      <c r="D41" s="1"/>
      <c r="E41" s="1"/>
      <c r="F41" s="1" t="s">
        <v>25</v>
      </c>
      <c r="G41" s="1"/>
      <c r="H41" s="3">
        <v>3325.21</v>
      </c>
    </row>
    <row r="42" spans="1:8" ht="12.75">
      <c r="A42" s="1"/>
      <c r="B42" s="1"/>
      <c r="C42" s="1"/>
      <c r="D42" s="1"/>
      <c r="E42" s="1" t="s">
        <v>39</v>
      </c>
      <c r="F42" s="1"/>
      <c r="G42" s="1"/>
      <c r="H42" s="2">
        <f>ROUND(SUM(H33:H41),5)</f>
        <v>72995.77</v>
      </c>
    </row>
    <row r="43" spans="1:8" ht="12.75">
      <c r="A43" s="1"/>
      <c r="B43" s="1"/>
      <c r="C43" s="1"/>
      <c r="D43" s="1"/>
      <c r="E43" s="1" t="s">
        <v>40</v>
      </c>
      <c r="F43" s="1"/>
      <c r="G43" s="1"/>
      <c r="H43" s="2"/>
    </row>
    <row r="44" spans="1:8" ht="12.75">
      <c r="A44" s="1"/>
      <c r="B44" s="1"/>
      <c r="C44" s="1"/>
      <c r="D44" s="1"/>
      <c r="E44" s="1"/>
      <c r="F44" s="1" t="s">
        <v>41</v>
      </c>
      <c r="G44" s="1"/>
      <c r="H44" s="2">
        <v>155.95</v>
      </c>
    </row>
    <row r="45" spans="1:8" ht="12.75">
      <c r="A45" s="1"/>
      <c r="B45" s="1"/>
      <c r="C45" s="1"/>
      <c r="D45" s="1"/>
      <c r="E45" s="1"/>
      <c r="F45" s="1" t="s">
        <v>42</v>
      </c>
      <c r="G45" s="1"/>
      <c r="H45" s="2">
        <v>12792.55</v>
      </c>
    </row>
    <row r="46" spans="1:8" ht="12.75">
      <c r="A46" s="1"/>
      <c r="B46" s="1"/>
      <c r="C46" s="1"/>
      <c r="D46" s="1"/>
      <c r="E46" s="1"/>
      <c r="F46" s="1" t="s">
        <v>43</v>
      </c>
      <c r="G46" s="1"/>
      <c r="H46" s="2">
        <v>2889</v>
      </c>
    </row>
    <row r="47" spans="1:8" ht="12.75">
      <c r="A47" s="1"/>
      <c r="B47" s="1"/>
      <c r="C47" s="1"/>
      <c r="D47" s="1"/>
      <c r="E47" s="1"/>
      <c r="F47" s="1" t="s">
        <v>24</v>
      </c>
      <c r="G47" s="1"/>
      <c r="H47" s="2">
        <v>2.5</v>
      </c>
    </row>
    <row r="48" spans="1:8" ht="12.75">
      <c r="A48" s="1"/>
      <c r="B48" s="1"/>
      <c r="C48" s="1"/>
      <c r="D48" s="1"/>
      <c r="E48" s="1"/>
      <c r="F48" s="1" t="s">
        <v>44</v>
      </c>
      <c r="G48" s="1"/>
      <c r="H48" s="2">
        <v>991.74</v>
      </c>
    </row>
    <row r="49" spans="1:8" ht="12.75">
      <c r="A49" s="1"/>
      <c r="B49" s="1"/>
      <c r="C49" s="1"/>
      <c r="D49" s="1"/>
      <c r="E49" s="1"/>
      <c r="F49" s="1" t="s">
        <v>45</v>
      </c>
      <c r="G49" s="1"/>
      <c r="H49" s="2">
        <v>349.01</v>
      </c>
    </row>
    <row r="50" spans="1:8" ht="12.75">
      <c r="A50" s="1"/>
      <c r="B50" s="1"/>
      <c r="C50" s="1"/>
      <c r="D50" s="1"/>
      <c r="E50" s="1"/>
      <c r="F50" s="1" t="s">
        <v>46</v>
      </c>
      <c r="G50" s="1"/>
      <c r="H50" s="2">
        <v>89.71</v>
      </c>
    </row>
    <row r="51" spans="1:8" ht="12.75">
      <c r="A51" s="1"/>
      <c r="B51" s="1"/>
      <c r="C51" s="1"/>
      <c r="D51" s="1"/>
      <c r="E51" s="1"/>
      <c r="F51" s="1" t="s">
        <v>47</v>
      </c>
      <c r="G51" s="1"/>
      <c r="H51" s="2">
        <v>934</v>
      </c>
    </row>
    <row r="52" spans="1:8" ht="12.75">
      <c r="A52" s="1"/>
      <c r="B52" s="1"/>
      <c r="C52" s="1"/>
      <c r="D52" s="1"/>
      <c r="E52" s="1"/>
      <c r="F52" s="1" t="s">
        <v>25</v>
      </c>
      <c r="G52" s="1"/>
      <c r="H52" s="2">
        <v>1017.15</v>
      </c>
    </row>
    <row r="53" spans="1:8" ht="12.75">
      <c r="A53" s="1"/>
      <c r="B53" s="1"/>
      <c r="C53" s="1"/>
      <c r="D53" s="1"/>
      <c r="E53" s="1"/>
      <c r="F53" s="1" t="s">
        <v>48</v>
      </c>
      <c r="G53" s="1"/>
      <c r="H53" s="2">
        <v>650</v>
      </c>
    </row>
    <row r="54" spans="1:8" ht="12.75">
      <c r="A54" s="1"/>
      <c r="B54" s="1"/>
      <c r="C54" s="1"/>
      <c r="D54" s="1"/>
      <c r="E54" s="1"/>
      <c r="F54" s="1" t="s">
        <v>26</v>
      </c>
      <c r="G54" s="1"/>
      <c r="H54" s="2"/>
    </row>
    <row r="55" spans="1:8" ht="12.75">
      <c r="A55" s="1"/>
      <c r="B55" s="1"/>
      <c r="C55" s="1"/>
      <c r="D55" s="1"/>
      <c r="E55" s="1"/>
      <c r="F55" s="1"/>
      <c r="G55" s="1" t="s">
        <v>49</v>
      </c>
      <c r="H55" s="2">
        <v>6562.5</v>
      </c>
    </row>
    <row r="56" spans="1:8" ht="13.5" thickBot="1">
      <c r="A56" s="1"/>
      <c r="B56" s="1"/>
      <c r="C56" s="1"/>
      <c r="D56" s="1"/>
      <c r="E56" s="1"/>
      <c r="F56" s="1"/>
      <c r="G56" s="1" t="s">
        <v>50</v>
      </c>
      <c r="H56" s="3">
        <v>5000</v>
      </c>
    </row>
    <row r="57" spans="1:8" ht="13.5" thickBot="1">
      <c r="A57" s="1"/>
      <c r="B57" s="1"/>
      <c r="C57" s="1"/>
      <c r="D57" s="1"/>
      <c r="E57" s="1"/>
      <c r="F57" s="1" t="s">
        <v>51</v>
      </c>
      <c r="G57" s="1"/>
      <c r="H57" s="4">
        <f>ROUND(SUM(H54:H56),5)</f>
        <v>11562.5</v>
      </c>
    </row>
    <row r="58" spans="1:8" ht="12.75">
      <c r="A58" s="1"/>
      <c r="B58" s="1"/>
      <c r="C58" s="1"/>
      <c r="D58" s="1"/>
      <c r="E58" s="1" t="s">
        <v>52</v>
      </c>
      <c r="F58" s="1"/>
      <c r="G58" s="1"/>
      <c r="H58" s="2">
        <f>ROUND(SUM(H43:H53)+H57,5)</f>
        <v>31434.11</v>
      </c>
    </row>
    <row r="59" spans="1:8" ht="12.75">
      <c r="A59" s="1"/>
      <c r="B59" s="1"/>
      <c r="C59" s="1"/>
      <c r="D59" s="1"/>
      <c r="E59" s="1" t="s">
        <v>53</v>
      </c>
      <c r="F59" s="1"/>
      <c r="G59" s="1"/>
      <c r="H59" s="2"/>
    </row>
    <row r="60" spans="1:8" ht="12.75">
      <c r="A60" s="1"/>
      <c r="B60" s="1"/>
      <c r="C60" s="1"/>
      <c r="D60" s="1"/>
      <c r="E60" s="1"/>
      <c r="F60" s="1" t="s">
        <v>54</v>
      </c>
      <c r="G60" s="1"/>
      <c r="H60" s="2">
        <v>393.94</v>
      </c>
    </row>
    <row r="61" spans="1:8" ht="12.75">
      <c r="A61" s="1"/>
      <c r="B61" s="1"/>
      <c r="C61" s="1"/>
      <c r="D61" s="1"/>
      <c r="E61" s="1"/>
      <c r="F61" s="1" t="s">
        <v>55</v>
      </c>
      <c r="G61" s="1"/>
      <c r="H61" s="2">
        <v>5231.87</v>
      </c>
    </row>
    <row r="62" spans="1:8" ht="13.5" thickBot="1">
      <c r="A62" s="1"/>
      <c r="B62" s="1"/>
      <c r="C62" s="1"/>
      <c r="D62" s="1"/>
      <c r="E62" s="1"/>
      <c r="F62" s="1" t="s">
        <v>56</v>
      </c>
      <c r="G62" s="1"/>
      <c r="H62" s="3">
        <v>27155.22</v>
      </c>
    </row>
    <row r="63" spans="1:8" ht="12.75">
      <c r="A63" s="1"/>
      <c r="B63" s="1"/>
      <c r="C63" s="1"/>
      <c r="D63" s="1"/>
      <c r="E63" s="1" t="s">
        <v>57</v>
      </c>
      <c r="F63" s="1"/>
      <c r="G63" s="1"/>
      <c r="H63" s="2">
        <f>ROUND(SUM(H59:H62),5)</f>
        <v>32781.03</v>
      </c>
    </row>
    <row r="64" spans="1:8" ht="12.75">
      <c r="A64" s="1"/>
      <c r="B64" s="1"/>
      <c r="C64" s="1"/>
      <c r="D64" s="1"/>
      <c r="E64" s="1" t="s">
        <v>58</v>
      </c>
      <c r="F64" s="1"/>
      <c r="G64" s="1"/>
      <c r="H64" s="2"/>
    </row>
    <row r="65" spans="1:8" ht="12.75">
      <c r="A65" s="1"/>
      <c r="B65" s="1"/>
      <c r="C65" s="1"/>
      <c r="D65" s="1"/>
      <c r="E65" s="1"/>
      <c r="F65" s="1" t="s">
        <v>59</v>
      </c>
      <c r="G65" s="1"/>
      <c r="H65" s="2">
        <v>243.73</v>
      </c>
    </row>
    <row r="66" spans="1:8" ht="12.75">
      <c r="A66" s="1"/>
      <c r="B66" s="1"/>
      <c r="C66" s="1"/>
      <c r="D66" s="1"/>
      <c r="E66" s="1"/>
      <c r="F66" s="1" t="s">
        <v>60</v>
      </c>
      <c r="G66" s="1"/>
      <c r="H66" s="2">
        <v>306.62</v>
      </c>
    </row>
    <row r="67" spans="1:8" ht="13.5" thickBot="1">
      <c r="A67" s="1"/>
      <c r="B67" s="1"/>
      <c r="C67" s="1"/>
      <c r="D67" s="1"/>
      <c r="E67" s="1"/>
      <c r="F67" s="1" t="s">
        <v>61</v>
      </c>
      <c r="G67" s="1"/>
      <c r="H67" s="3">
        <v>4250</v>
      </c>
    </row>
    <row r="68" spans="1:8" ht="13.5" thickBot="1">
      <c r="A68" s="1"/>
      <c r="B68" s="1"/>
      <c r="C68" s="1"/>
      <c r="D68" s="1"/>
      <c r="E68" s="1" t="s">
        <v>62</v>
      </c>
      <c r="F68" s="1"/>
      <c r="G68" s="1"/>
      <c r="H68" s="4">
        <f>ROUND(SUM(H64:H67),5)</f>
        <v>4800.35</v>
      </c>
    </row>
    <row r="69" spans="1:8" ht="13.5" thickBot="1">
      <c r="A69" s="1"/>
      <c r="B69" s="1"/>
      <c r="C69" s="1"/>
      <c r="D69" s="1" t="s">
        <v>63</v>
      </c>
      <c r="E69" s="1"/>
      <c r="F69" s="1"/>
      <c r="G69" s="1"/>
      <c r="H69" s="4">
        <f>ROUND(H17+H21+H29+H32+H42+H58+H63+H68,5)</f>
        <v>172997.79</v>
      </c>
    </row>
    <row r="70" spans="1:8" ht="12.75">
      <c r="A70" s="1"/>
      <c r="B70" s="1" t="s">
        <v>64</v>
      </c>
      <c r="C70" s="1"/>
      <c r="D70" s="1"/>
      <c r="E70" s="1"/>
      <c r="F70" s="1"/>
      <c r="G70" s="1"/>
      <c r="H70" s="2">
        <f>ROUND(H2+H16-H69,5)</f>
        <v>229950.26</v>
      </c>
    </row>
    <row r="71" spans="1:8" ht="12.75">
      <c r="A71" s="1"/>
      <c r="B71" s="1" t="s">
        <v>65</v>
      </c>
      <c r="C71" s="1"/>
      <c r="D71" s="1"/>
      <c r="E71" s="1"/>
      <c r="F71" s="1"/>
      <c r="G71" s="1"/>
      <c r="H71" s="2"/>
    </row>
    <row r="72" spans="1:8" ht="12.75">
      <c r="A72" s="1"/>
      <c r="B72" s="1"/>
      <c r="C72" s="1" t="s">
        <v>66</v>
      </c>
      <c r="D72" s="1"/>
      <c r="E72" s="1"/>
      <c r="F72" s="1"/>
      <c r="G72" s="1"/>
      <c r="H72" s="2"/>
    </row>
    <row r="73" spans="1:8" ht="12.75">
      <c r="A73" s="1"/>
      <c r="B73" s="1"/>
      <c r="C73" s="1"/>
      <c r="D73" s="1" t="s">
        <v>67</v>
      </c>
      <c r="E73" s="1"/>
      <c r="F73" s="1"/>
      <c r="G73" s="1"/>
      <c r="H73" s="2">
        <v>156.02</v>
      </c>
    </row>
    <row r="74" spans="1:8" ht="12.75">
      <c r="A74" s="1"/>
      <c r="B74" s="1"/>
      <c r="C74" s="1"/>
      <c r="D74" s="1" t="s">
        <v>68</v>
      </c>
      <c r="E74" s="1"/>
      <c r="F74" s="1"/>
      <c r="G74" s="1"/>
      <c r="H74" s="2"/>
    </row>
    <row r="75" spans="1:8" ht="13.5" thickBot="1">
      <c r="A75" s="1"/>
      <c r="B75" s="1"/>
      <c r="C75" s="1"/>
      <c r="D75" s="1"/>
      <c r="E75" s="1" t="s">
        <v>69</v>
      </c>
      <c r="F75" s="1"/>
      <c r="G75" s="1"/>
      <c r="H75" s="3">
        <v>1850</v>
      </c>
    </row>
    <row r="76" spans="1:8" ht="13.5" thickBot="1">
      <c r="A76" s="1"/>
      <c r="B76" s="1"/>
      <c r="C76" s="1"/>
      <c r="D76" s="1" t="s">
        <v>70</v>
      </c>
      <c r="E76" s="1"/>
      <c r="F76" s="1"/>
      <c r="G76" s="1"/>
      <c r="H76" s="4">
        <f>ROUND(SUM(H74:H75),5)</f>
        <v>1850</v>
      </c>
    </row>
    <row r="77" spans="1:8" ht="12.75">
      <c r="A77" s="1"/>
      <c r="B77" s="1"/>
      <c r="C77" s="1" t="s">
        <v>71</v>
      </c>
      <c r="D77" s="1"/>
      <c r="E77" s="1"/>
      <c r="F77" s="1"/>
      <c r="G77" s="1"/>
      <c r="H77" s="2">
        <f>ROUND(SUM(H72:H73)+H76,5)</f>
        <v>2006.02</v>
      </c>
    </row>
    <row r="78" spans="1:8" ht="12.75">
      <c r="A78" s="1"/>
      <c r="B78" s="1"/>
      <c r="C78" s="1" t="s">
        <v>72</v>
      </c>
      <c r="D78" s="1"/>
      <c r="E78" s="1"/>
      <c r="F78" s="1"/>
      <c r="G78" s="1"/>
      <c r="H78" s="2"/>
    </row>
    <row r="79" spans="1:8" ht="12.75">
      <c r="A79" s="1"/>
      <c r="B79" s="1"/>
      <c r="C79" s="1"/>
      <c r="D79" s="1" t="s">
        <v>73</v>
      </c>
      <c r="E79" s="1"/>
      <c r="F79" s="1"/>
      <c r="G79" s="1"/>
      <c r="H79" s="2"/>
    </row>
    <row r="80" spans="1:8" ht="13.5" thickBot="1">
      <c r="A80" s="1"/>
      <c r="B80" s="1"/>
      <c r="C80" s="1"/>
      <c r="D80" s="1"/>
      <c r="E80" s="1" t="s">
        <v>69</v>
      </c>
      <c r="F80" s="1"/>
      <c r="G80" s="1"/>
      <c r="H80" s="3">
        <v>20857.4</v>
      </c>
    </row>
    <row r="81" spans="1:8" ht="13.5" thickBot="1">
      <c r="A81" s="1"/>
      <c r="B81" s="1"/>
      <c r="C81" s="1"/>
      <c r="D81" s="1" t="s">
        <v>74</v>
      </c>
      <c r="E81" s="1"/>
      <c r="F81" s="1"/>
      <c r="G81" s="1"/>
      <c r="H81" s="4">
        <f>ROUND(SUM(H79:H80),5)</f>
        <v>20857.4</v>
      </c>
    </row>
    <row r="82" spans="1:8" ht="13.5" thickBot="1">
      <c r="A82" s="1"/>
      <c r="B82" s="1"/>
      <c r="C82" s="1" t="s">
        <v>75</v>
      </c>
      <c r="D82" s="1"/>
      <c r="E82" s="1"/>
      <c r="F82" s="1"/>
      <c r="G82" s="1"/>
      <c r="H82" s="4">
        <f>ROUND(H78+H81,5)</f>
        <v>20857.4</v>
      </c>
    </row>
    <row r="83" spans="1:8" ht="13.5" thickBot="1">
      <c r="A83" s="1"/>
      <c r="B83" s="1" t="s">
        <v>76</v>
      </c>
      <c r="C83" s="1"/>
      <c r="D83" s="1"/>
      <c r="E83" s="1"/>
      <c r="F83" s="1"/>
      <c r="G83" s="1"/>
      <c r="H83" s="4">
        <f>ROUND(H71+H77-H82,5)</f>
        <v>-18851.38</v>
      </c>
    </row>
    <row r="84" spans="1:8" s="6" customFormat="1" ht="12" thickBot="1">
      <c r="A84" s="1" t="s">
        <v>77</v>
      </c>
      <c r="B84" s="1"/>
      <c r="C84" s="1"/>
      <c r="D84" s="1"/>
      <c r="E84" s="1"/>
      <c r="F84" s="1"/>
      <c r="G84" s="1"/>
      <c r="H84" s="5">
        <f>ROUND(H70+H83,5)</f>
        <v>211098.88</v>
      </c>
    </row>
    <row r="85" ht="13.5" thickTop="1"/>
  </sheetData>
  <sheetProtection/>
  <printOptions/>
  <pageMargins left="0.75" right="0.75" top="1" bottom="1" header="0.1" footer="0.5"/>
  <pageSetup horizontalDpi="600" verticalDpi="600" orientation="portrait"/>
  <headerFooter alignWithMargins="0">
    <oddHeader>&amp;L&amp;"Arial,Bold"&amp;8 11:56 AM
&amp;"Arial,Bold"&amp;8 04/07/17
&amp;"Arial,Bold"&amp;8 Cash Basis&amp;C&amp;"Arial,Bold"&amp;12 AgileAlliance
&amp;"Arial,Bold"&amp;14 Profit &amp;&amp; Loss
&amp;"Arial,Bold"&amp;10 March 2017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P19" sqref="P19"/>
    </sheetView>
  </sheetViews>
  <sheetFormatPr defaultColWidth="8.8515625" defaultRowHeight="12.75"/>
  <cols>
    <col min="1" max="6" width="2.8515625" style="10" customWidth="1"/>
    <col min="7" max="7" width="24.421875" style="10" customWidth="1"/>
    <col min="8" max="8" width="7.8515625" style="11" bestFit="1" customWidth="1"/>
    <col min="9" max="9" width="2.140625" style="11" customWidth="1"/>
    <col min="10" max="10" width="7.8515625" style="11" bestFit="1" customWidth="1"/>
    <col min="11" max="11" width="2.140625" style="11" customWidth="1"/>
    <col min="12" max="12" width="8.28125" style="11" bestFit="1" customWidth="1"/>
    <col min="13" max="13" width="2.140625" style="11" customWidth="1"/>
    <col min="14" max="14" width="8.28125" style="11" bestFit="1" customWidth="1"/>
  </cols>
  <sheetData>
    <row r="1" spans="1:14" ht="13.5" thickBot="1">
      <c r="A1" s="1"/>
      <c r="B1" s="1"/>
      <c r="C1" s="1"/>
      <c r="D1" s="1"/>
      <c r="E1" s="1"/>
      <c r="F1" s="1"/>
      <c r="G1" s="1"/>
      <c r="H1" s="12"/>
      <c r="I1" s="12"/>
      <c r="J1" s="12"/>
      <c r="K1" s="12"/>
      <c r="L1" s="12"/>
      <c r="M1" s="12"/>
      <c r="N1" s="12"/>
    </row>
    <row r="2" spans="1:14" s="9" customFormat="1" ht="14.25" thickBot="1" thickTop="1">
      <c r="A2" s="7"/>
      <c r="B2" s="7"/>
      <c r="C2" s="7"/>
      <c r="D2" s="7"/>
      <c r="E2" s="7"/>
      <c r="F2" s="7"/>
      <c r="G2" s="7"/>
      <c r="H2" s="18" t="s">
        <v>0</v>
      </c>
      <c r="I2" s="19"/>
      <c r="J2" s="18" t="s">
        <v>78</v>
      </c>
      <c r="K2" s="19"/>
      <c r="L2" s="18" t="s">
        <v>79</v>
      </c>
      <c r="M2" s="19"/>
      <c r="N2" s="18" t="s">
        <v>80</v>
      </c>
    </row>
    <row r="3" spans="1:14" ht="13.5" thickTop="1">
      <c r="A3" s="1"/>
      <c r="B3" s="1" t="s">
        <v>1</v>
      </c>
      <c r="C3" s="1"/>
      <c r="D3" s="1"/>
      <c r="E3" s="1"/>
      <c r="F3" s="1"/>
      <c r="G3" s="1"/>
      <c r="H3" s="2"/>
      <c r="I3" s="13"/>
      <c r="J3" s="2"/>
      <c r="K3" s="13"/>
      <c r="L3" s="2"/>
      <c r="M3" s="13"/>
      <c r="N3" s="14"/>
    </row>
    <row r="4" spans="1:14" ht="12.75">
      <c r="A4" s="1"/>
      <c r="B4" s="1"/>
      <c r="C4" s="1"/>
      <c r="D4" s="1" t="s">
        <v>2</v>
      </c>
      <c r="E4" s="1"/>
      <c r="F4" s="1"/>
      <c r="G4" s="1"/>
      <c r="H4" s="2"/>
      <c r="I4" s="13"/>
      <c r="J4" s="2"/>
      <c r="K4" s="13"/>
      <c r="L4" s="2"/>
      <c r="M4" s="13"/>
      <c r="N4" s="14"/>
    </row>
    <row r="5" spans="1:14" ht="12.75">
      <c r="A5" s="1"/>
      <c r="B5" s="1"/>
      <c r="C5" s="1"/>
      <c r="D5" s="1"/>
      <c r="E5" s="1" t="s">
        <v>3</v>
      </c>
      <c r="F5" s="1"/>
      <c r="G5" s="1"/>
      <c r="H5" s="2"/>
      <c r="I5" s="13"/>
      <c r="J5" s="2"/>
      <c r="K5" s="13"/>
      <c r="L5" s="2"/>
      <c r="M5" s="13"/>
      <c r="N5" s="14"/>
    </row>
    <row r="6" spans="1:14" ht="12.75">
      <c r="A6" s="1"/>
      <c r="B6" s="1"/>
      <c r="C6" s="1"/>
      <c r="D6" s="1"/>
      <c r="E6" s="1"/>
      <c r="F6" s="1" t="s">
        <v>4</v>
      </c>
      <c r="G6" s="1"/>
      <c r="H6" s="2">
        <v>310601</v>
      </c>
      <c r="I6" s="13"/>
      <c r="J6" s="2">
        <v>366669</v>
      </c>
      <c r="K6" s="13"/>
      <c r="L6" s="2">
        <f>ROUND((H6-J6),5)</f>
        <v>-56068</v>
      </c>
      <c r="M6" s="13"/>
      <c r="N6" s="14">
        <f>ROUND(IF(H6=0,IF(J6=0,0,SIGN(-J6)),IF(J6=0,SIGN(H6),(H6-J6)/ABS(J6))),5)</f>
        <v>-0.15291</v>
      </c>
    </row>
    <row r="7" spans="1:14" ht="13.5" thickBot="1">
      <c r="A7" s="1"/>
      <c r="B7" s="1"/>
      <c r="C7" s="1"/>
      <c r="D7" s="1"/>
      <c r="E7" s="1"/>
      <c r="F7" s="1" t="s">
        <v>5</v>
      </c>
      <c r="G7" s="1"/>
      <c r="H7" s="3">
        <v>72000</v>
      </c>
      <c r="I7" s="13"/>
      <c r="J7" s="3">
        <v>96000</v>
      </c>
      <c r="K7" s="13"/>
      <c r="L7" s="3">
        <f>ROUND((H7-J7),5)</f>
        <v>-24000</v>
      </c>
      <c r="M7" s="13"/>
      <c r="N7" s="15">
        <f>ROUND(IF(H7=0,IF(J7=0,0,SIGN(-J7)),IF(J7=0,SIGN(H7),(H7-J7)/ABS(J7))),5)</f>
        <v>-0.25</v>
      </c>
    </row>
    <row r="8" spans="1:14" ht="12.75">
      <c r="A8" s="1"/>
      <c r="B8" s="1"/>
      <c r="C8" s="1"/>
      <c r="D8" s="1"/>
      <c r="E8" s="1" t="s">
        <v>6</v>
      </c>
      <c r="F8" s="1"/>
      <c r="G8" s="1"/>
      <c r="H8" s="2">
        <f>ROUND(SUM(H5:H7),5)</f>
        <v>382601</v>
      </c>
      <c r="I8" s="13"/>
      <c r="J8" s="2">
        <f>ROUND(SUM(J5:J7),5)</f>
        <v>462669</v>
      </c>
      <c r="K8" s="13"/>
      <c r="L8" s="2">
        <f>ROUND((H8-J8),5)</f>
        <v>-80068</v>
      </c>
      <c r="M8" s="13"/>
      <c r="N8" s="14">
        <f>ROUND(IF(H8=0,IF(J8=0,0,SIGN(-J8)),IF(J8=0,SIGN(H8),(H8-J8)/ABS(J8))),5)</f>
        <v>-0.17306</v>
      </c>
    </row>
    <row r="9" spans="1:14" ht="12.75">
      <c r="A9" s="1"/>
      <c r="B9" s="1"/>
      <c r="C9" s="1"/>
      <c r="D9" s="1"/>
      <c r="E9" s="1" t="s">
        <v>7</v>
      </c>
      <c r="F9" s="1"/>
      <c r="G9" s="1"/>
      <c r="H9" s="2"/>
      <c r="I9" s="13"/>
      <c r="J9" s="2"/>
      <c r="K9" s="13"/>
      <c r="L9" s="2"/>
      <c r="M9" s="13"/>
      <c r="N9" s="14"/>
    </row>
    <row r="10" spans="1:14" ht="12.75">
      <c r="A10" s="1"/>
      <c r="B10" s="1"/>
      <c r="C10" s="1"/>
      <c r="D10" s="1"/>
      <c r="E10" s="1"/>
      <c r="F10" s="1" t="s">
        <v>8</v>
      </c>
      <c r="G10" s="1"/>
      <c r="H10" s="2">
        <v>10500</v>
      </c>
      <c r="I10" s="13"/>
      <c r="J10" s="2">
        <v>3250</v>
      </c>
      <c r="K10" s="13"/>
      <c r="L10" s="2">
        <f>ROUND((H10-J10),5)</f>
        <v>7250</v>
      </c>
      <c r="M10" s="13"/>
      <c r="N10" s="14">
        <f>ROUND(IF(H10=0,IF(J10=0,0,SIGN(-J10)),IF(J10=0,SIGN(H10),(H10-J10)/ABS(J10))),5)</f>
        <v>2.23077</v>
      </c>
    </row>
    <row r="11" spans="1:14" ht="13.5" thickBot="1">
      <c r="A11" s="1"/>
      <c r="B11" s="1"/>
      <c r="C11" s="1"/>
      <c r="D11" s="1"/>
      <c r="E11" s="1"/>
      <c r="F11" s="1" t="s">
        <v>9</v>
      </c>
      <c r="G11" s="1"/>
      <c r="H11" s="3">
        <v>9647.05</v>
      </c>
      <c r="I11" s="13"/>
      <c r="J11" s="3">
        <v>8320</v>
      </c>
      <c r="K11" s="13"/>
      <c r="L11" s="3">
        <f>ROUND((H11-J11),5)</f>
        <v>1327.05</v>
      </c>
      <c r="M11" s="13"/>
      <c r="N11" s="15">
        <f>ROUND(IF(H11=0,IF(J11=0,0,SIGN(-J11)),IF(J11=0,SIGN(H11),(H11-J11)/ABS(J11))),5)</f>
        <v>0.1595</v>
      </c>
    </row>
    <row r="12" spans="1:14" ht="12.75">
      <c r="A12" s="1"/>
      <c r="B12" s="1"/>
      <c r="C12" s="1"/>
      <c r="D12" s="1"/>
      <c r="E12" s="1" t="s">
        <v>10</v>
      </c>
      <c r="F12" s="1"/>
      <c r="G12" s="1"/>
      <c r="H12" s="2">
        <f>ROUND(SUM(H9:H11),5)</f>
        <v>20147.05</v>
      </c>
      <c r="I12" s="13"/>
      <c r="J12" s="2">
        <f>ROUND(SUM(J9:J11),5)</f>
        <v>11570</v>
      </c>
      <c r="K12" s="13"/>
      <c r="L12" s="2">
        <f>ROUND((H12-J12),5)</f>
        <v>8577.05</v>
      </c>
      <c r="M12" s="13"/>
      <c r="N12" s="14">
        <f>ROUND(IF(H12=0,IF(J12=0,0,SIGN(-J12)),IF(J12=0,SIGN(H12),(H12-J12)/ABS(J12))),5)</f>
        <v>0.74132</v>
      </c>
    </row>
    <row r="13" spans="1:14" ht="12.75">
      <c r="A13" s="1"/>
      <c r="B13" s="1"/>
      <c r="C13" s="1"/>
      <c r="D13" s="1"/>
      <c r="E13" s="1" t="s">
        <v>11</v>
      </c>
      <c r="F13" s="1"/>
      <c r="G13" s="1"/>
      <c r="H13" s="2"/>
      <c r="I13" s="13"/>
      <c r="J13" s="2"/>
      <c r="K13" s="13"/>
      <c r="L13" s="2"/>
      <c r="M13" s="13"/>
      <c r="N13" s="14"/>
    </row>
    <row r="14" spans="1:14" ht="13.5" thickBot="1">
      <c r="A14" s="1"/>
      <c r="B14" s="1"/>
      <c r="C14" s="1"/>
      <c r="D14" s="1"/>
      <c r="E14" s="1"/>
      <c r="F14" s="1" t="s">
        <v>12</v>
      </c>
      <c r="G14" s="1"/>
      <c r="H14" s="3">
        <v>200</v>
      </c>
      <c r="I14" s="13"/>
      <c r="J14" s="3">
        <v>0</v>
      </c>
      <c r="K14" s="13"/>
      <c r="L14" s="3">
        <f>ROUND((H14-J14),5)</f>
        <v>200</v>
      </c>
      <c r="M14" s="13"/>
      <c r="N14" s="15">
        <f>ROUND(IF(H14=0,IF(J14=0,0,SIGN(-J14)),IF(J14=0,SIGN(H14),(H14-J14)/ABS(J14))),5)</f>
        <v>1</v>
      </c>
    </row>
    <row r="15" spans="1:14" ht="13.5" thickBot="1">
      <c r="A15" s="1"/>
      <c r="B15" s="1"/>
      <c r="C15" s="1"/>
      <c r="D15" s="1"/>
      <c r="E15" s="1" t="s">
        <v>13</v>
      </c>
      <c r="F15" s="1"/>
      <c r="G15" s="1"/>
      <c r="H15" s="4">
        <f>ROUND(SUM(H13:H14),5)</f>
        <v>200</v>
      </c>
      <c r="I15" s="13"/>
      <c r="J15" s="4">
        <f>ROUND(SUM(J13:J14),5)</f>
        <v>0</v>
      </c>
      <c r="K15" s="13"/>
      <c r="L15" s="4">
        <f>ROUND((H15-J15),5)</f>
        <v>200</v>
      </c>
      <c r="M15" s="13"/>
      <c r="N15" s="16">
        <f>ROUND(IF(H15=0,IF(J15=0,0,SIGN(-J15)),IF(J15=0,SIGN(H15),(H15-J15)/ABS(J15))),5)</f>
        <v>1</v>
      </c>
    </row>
    <row r="16" spans="1:14" ht="13.5" thickBot="1">
      <c r="A16" s="1"/>
      <c r="B16" s="1"/>
      <c r="C16" s="1"/>
      <c r="D16" s="1" t="s">
        <v>14</v>
      </c>
      <c r="E16" s="1"/>
      <c r="F16" s="1"/>
      <c r="G16" s="1"/>
      <c r="H16" s="4">
        <f>ROUND(H4+H8+H12+H15,5)</f>
        <v>402948.05</v>
      </c>
      <c r="I16" s="13"/>
      <c r="J16" s="4">
        <f>ROUND(J4+J8+J12+J15,5)</f>
        <v>474239</v>
      </c>
      <c r="K16" s="13"/>
      <c r="L16" s="4">
        <f>ROUND((H16-J16),5)</f>
        <v>-71290.95</v>
      </c>
      <c r="M16" s="13"/>
      <c r="N16" s="16">
        <f>ROUND(IF(H16=0,IF(J16=0,0,SIGN(-J16)),IF(J16=0,SIGN(H16),(H16-J16)/ABS(J16))),5)</f>
        <v>-0.15033</v>
      </c>
    </row>
    <row r="17" spans="1:14" ht="12.75">
      <c r="A17" s="1"/>
      <c r="B17" s="1"/>
      <c r="C17" s="1" t="s">
        <v>15</v>
      </c>
      <c r="D17" s="1"/>
      <c r="E17" s="1"/>
      <c r="F17" s="1"/>
      <c r="G17" s="1"/>
      <c r="H17" s="2">
        <f>H16</f>
        <v>402948.05</v>
      </c>
      <c r="I17" s="13"/>
      <c r="J17" s="2">
        <f>J16</f>
        <v>474239</v>
      </c>
      <c r="K17" s="13"/>
      <c r="L17" s="2">
        <f>ROUND((H17-J17),5)</f>
        <v>-71290.95</v>
      </c>
      <c r="M17" s="13"/>
      <c r="N17" s="14">
        <f>ROUND(IF(H17=0,IF(J17=0,0,SIGN(-J17)),IF(J17=0,SIGN(H17),(H17-J17)/ABS(J17))),5)</f>
        <v>-0.15033</v>
      </c>
    </row>
    <row r="18" spans="1:14" ht="12.75">
      <c r="A18" s="1"/>
      <c r="B18" s="1"/>
      <c r="C18" s="1"/>
      <c r="D18" s="1" t="s">
        <v>16</v>
      </c>
      <c r="E18" s="1"/>
      <c r="F18" s="1"/>
      <c r="G18" s="1"/>
      <c r="H18" s="2"/>
      <c r="I18" s="13"/>
      <c r="J18" s="2"/>
      <c r="K18" s="13"/>
      <c r="L18" s="2"/>
      <c r="M18" s="13"/>
      <c r="N18" s="14"/>
    </row>
    <row r="19" spans="1:14" ht="12.75">
      <c r="A19" s="1"/>
      <c r="B19" s="1"/>
      <c r="C19" s="1"/>
      <c r="D19" s="1"/>
      <c r="E19" s="1" t="s">
        <v>17</v>
      </c>
      <c r="F19" s="1"/>
      <c r="G19" s="1"/>
      <c r="H19" s="2"/>
      <c r="I19" s="13"/>
      <c r="J19" s="2"/>
      <c r="K19" s="13"/>
      <c r="L19" s="2"/>
      <c r="M19" s="13"/>
      <c r="N19" s="14"/>
    </row>
    <row r="20" spans="1:14" ht="12.75">
      <c r="A20" s="1"/>
      <c r="B20" s="1"/>
      <c r="C20" s="1"/>
      <c r="D20" s="1"/>
      <c r="E20" s="1"/>
      <c r="F20" s="1" t="s">
        <v>18</v>
      </c>
      <c r="G20" s="1"/>
      <c r="H20" s="2">
        <v>206.94</v>
      </c>
      <c r="I20" s="13"/>
      <c r="J20" s="2">
        <v>192.38</v>
      </c>
      <c r="K20" s="13"/>
      <c r="L20" s="2">
        <f>ROUND((H20-J20),5)</f>
        <v>14.56</v>
      </c>
      <c r="M20" s="13"/>
      <c r="N20" s="14">
        <f>ROUND(IF(H20=0,IF(J20=0,0,SIGN(-J20)),IF(J20=0,SIGN(H20),(H20-J20)/ABS(J20))),5)</f>
        <v>0.07568</v>
      </c>
    </row>
    <row r="21" spans="1:14" ht="12.75">
      <c r="A21" s="1"/>
      <c r="B21" s="1"/>
      <c r="C21" s="1"/>
      <c r="D21" s="1"/>
      <c r="E21" s="1"/>
      <c r="F21" s="1" t="s">
        <v>19</v>
      </c>
      <c r="G21" s="1"/>
      <c r="H21" s="2">
        <v>331.69</v>
      </c>
      <c r="I21" s="13"/>
      <c r="J21" s="2">
        <v>286.68</v>
      </c>
      <c r="K21" s="13"/>
      <c r="L21" s="2">
        <f>ROUND((H21-J21),5)</f>
        <v>45.01</v>
      </c>
      <c r="M21" s="13"/>
      <c r="N21" s="14">
        <f>ROUND(IF(H21=0,IF(J21=0,0,SIGN(-J21)),IF(J21=0,SIGN(H21),(H21-J21)/ABS(J21))),5)</f>
        <v>0.157</v>
      </c>
    </row>
    <row r="22" spans="1:14" ht="13.5" thickBot="1">
      <c r="A22" s="1"/>
      <c r="B22" s="1"/>
      <c r="C22" s="1"/>
      <c r="D22" s="1"/>
      <c r="E22" s="1"/>
      <c r="F22" s="1" t="s">
        <v>81</v>
      </c>
      <c r="G22" s="1"/>
      <c r="H22" s="3">
        <v>0</v>
      </c>
      <c r="I22" s="13"/>
      <c r="J22" s="3">
        <v>120</v>
      </c>
      <c r="K22" s="13"/>
      <c r="L22" s="3">
        <f>ROUND((H22-J22),5)</f>
        <v>-120</v>
      </c>
      <c r="M22" s="13"/>
      <c r="N22" s="15">
        <f>ROUND(IF(H22=0,IF(J22=0,0,SIGN(-J22)),IF(J22=0,SIGN(H22),(H22-J22)/ABS(J22))),5)</f>
        <v>-1</v>
      </c>
    </row>
    <row r="23" spans="1:14" ht="12.75">
      <c r="A23" s="1"/>
      <c r="B23" s="1"/>
      <c r="C23" s="1"/>
      <c r="D23" s="1"/>
      <c r="E23" s="1" t="s">
        <v>20</v>
      </c>
      <c r="F23" s="1"/>
      <c r="G23" s="1"/>
      <c r="H23" s="2">
        <f>ROUND(SUM(H19:H22),5)</f>
        <v>538.63</v>
      </c>
      <c r="I23" s="13"/>
      <c r="J23" s="2">
        <f>ROUND(SUM(J19:J22),5)</f>
        <v>599.06</v>
      </c>
      <c r="K23" s="13"/>
      <c r="L23" s="2">
        <f>ROUND((H23-J23),5)</f>
        <v>-60.43</v>
      </c>
      <c r="M23" s="13"/>
      <c r="N23" s="14">
        <f>ROUND(IF(H23=0,IF(J23=0,0,SIGN(-J23)),IF(J23=0,SIGN(H23),(H23-J23)/ABS(J23))),5)</f>
        <v>-0.10087</v>
      </c>
    </row>
    <row r="24" spans="1:14" ht="12.75">
      <c r="A24" s="1"/>
      <c r="B24" s="1"/>
      <c r="C24" s="1"/>
      <c r="D24" s="1"/>
      <c r="E24" s="1" t="s">
        <v>21</v>
      </c>
      <c r="F24" s="1"/>
      <c r="G24" s="1"/>
      <c r="H24" s="2"/>
      <c r="I24" s="13"/>
      <c r="J24" s="2"/>
      <c r="K24" s="13"/>
      <c r="L24" s="2"/>
      <c r="M24" s="13"/>
      <c r="N24" s="14"/>
    </row>
    <row r="25" spans="1:14" ht="12.75">
      <c r="A25" s="1"/>
      <c r="B25" s="1"/>
      <c r="C25" s="1"/>
      <c r="D25" s="1"/>
      <c r="E25" s="1"/>
      <c r="F25" s="1" t="s">
        <v>22</v>
      </c>
      <c r="G25" s="1"/>
      <c r="H25" s="2">
        <v>2730.31</v>
      </c>
      <c r="I25" s="13"/>
      <c r="J25" s="2">
        <v>9624.14</v>
      </c>
      <c r="K25" s="13"/>
      <c r="L25" s="2">
        <f aca="true" t="shared" si="0" ref="L25:L32">ROUND((H25-J25),5)</f>
        <v>-6893.83</v>
      </c>
      <c r="M25" s="13"/>
      <c r="N25" s="14">
        <f aca="true" t="shared" si="1" ref="N25:N32">ROUND(IF(H25=0,IF(J25=0,0,SIGN(-J25)),IF(J25=0,SIGN(H25),(H25-J25)/ABS(J25))),5)</f>
        <v>-0.71631</v>
      </c>
    </row>
    <row r="26" spans="1:14" ht="12.75">
      <c r="A26" s="1"/>
      <c r="B26" s="1"/>
      <c r="C26" s="1"/>
      <c r="D26" s="1"/>
      <c r="E26" s="1"/>
      <c r="F26" s="1" t="s">
        <v>23</v>
      </c>
      <c r="G26" s="1"/>
      <c r="H26" s="2">
        <v>12517.9</v>
      </c>
      <c r="I26" s="13"/>
      <c r="J26" s="2">
        <v>5781.22</v>
      </c>
      <c r="K26" s="13"/>
      <c r="L26" s="2">
        <f t="shared" si="0"/>
        <v>6736.68</v>
      </c>
      <c r="M26" s="13"/>
      <c r="N26" s="14">
        <f t="shared" si="1"/>
        <v>1.16527</v>
      </c>
    </row>
    <row r="27" spans="1:14" ht="12.75">
      <c r="A27" s="1"/>
      <c r="B27" s="1"/>
      <c r="C27" s="1"/>
      <c r="D27" s="1"/>
      <c r="E27" s="1"/>
      <c r="F27" s="1" t="s">
        <v>24</v>
      </c>
      <c r="G27" s="1"/>
      <c r="H27" s="2">
        <v>1094.49</v>
      </c>
      <c r="I27" s="13"/>
      <c r="J27" s="2">
        <v>0</v>
      </c>
      <c r="K27" s="13"/>
      <c r="L27" s="2">
        <f t="shared" si="0"/>
        <v>1094.49</v>
      </c>
      <c r="M27" s="13"/>
      <c r="N27" s="14">
        <f t="shared" si="1"/>
        <v>1</v>
      </c>
    </row>
    <row r="28" spans="1:14" ht="12.75">
      <c r="A28" s="1"/>
      <c r="B28" s="1"/>
      <c r="C28" s="1"/>
      <c r="D28" s="1"/>
      <c r="E28" s="1"/>
      <c r="F28" s="1" t="s">
        <v>82</v>
      </c>
      <c r="G28" s="1"/>
      <c r="H28" s="2">
        <v>0</v>
      </c>
      <c r="I28" s="13"/>
      <c r="J28" s="2">
        <v>44.92</v>
      </c>
      <c r="K28" s="13"/>
      <c r="L28" s="2">
        <f t="shared" si="0"/>
        <v>-44.92</v>
      </c>
      <c r="M28" s="13"/>
      <c r="N28" s="14">
        <f t="shared" si="1"/>
        <v>-1</v>
      </c>
    </row>
    <row r="29" spans="1:14" ht="12.75">
      <c r="A29" s="1"/>
      <c r="B29" s="1"/>
      <c r="C29" s="1"/>
      <c r="D29" s="1"/>
      <c r="E29" s="1"/>
      <c r="F29" s="1" t="s">
        <v>25</v>
      </c>
      <c r="G29" s="1"/>
      <c r="H29" s="2">
        <v>1406.74</v>
      </c>
      <c r="I29" s="13"/>
      <c r="J29" s="2">
        <v>1705.2</v>
      </c>
      <c r="K29" s="13"/>
      <c r="L29" s="2">
        <f t="shared" si="0"/>
        <v>-298.46</v>
      </c>
      <c r="M29" s="13"/>
      <c r="N29" s="14">
        <f t="shared" si="1"/>
        <v>-0.17503</v>
      </c>
    </row>
    <row r="30" spans="1:14" ht="12.75">
      <c r="A30" s="1"/>
      <c r="B30" s="1"/>
      <c r="C30" s="1"/>
      <c r="D30" s="1"/>
      <c r="E30" s="1"/>
      <c r="F30" s="1" t="s">
        <v>26</v>
      </c>
      <c r="G30" s="1"/>
      <c r="H30" s="2">
        <v>48</v>
      </c>
      <c r="I30" s="13"/>
      <c r="J30" s="2">
        <v>5208.88</v>
      </c>
      <c r="K30" s="13"/>
      <c r="L30" s="2">
        <f t="shared" si="0"/>
        <v>-5160.88</v>
      </c>
      <c r="M30" s="13"/>
      <c r="N30" s="14">
        <f t="shared" si="1"/>
        <v>-0.99078</v>
      </c>
    </row>
    <row r="31" spans="1:14" ht="13.5" thickBot="1">
      <c r="A31" s="1"/>
      <c r="B31" s="1"/>
      <c r="C31" s="1"/>
      <c r="D31" s="1"/>
      <c r="E31" s="1"/>
      <c r="F31" s="1" t="s">
        <v>27</v>
      </c>
      <c r="G31" s="1"/>
      <c r="H31" s="3">
        <v>10000</v>
      </c>
      <c r="I31" s="13"/>
      <c r="J31" s="3">
        <v>0</v>
      </c>
      <c r="K31" s="13"/>
      <c r="L31" s="3">
        <f t="shared" si="0"/>
        <v>10000</v>
      </c>
      <c r="M31" s="13"/>
      <c r="N31" s="15">
        <f t="shared" si="1"/>
        <v>1</v>
      </c>
    </row>
    <row r="32" spans="1:14" ht="12.75">
      <c r="A32" s="1"/>
      <c r="B32" s="1"/>
      <c r="C32" s="1"/>
      <c r="D32" s="1"/>
      <c r="E32" s="1" t="s">
        <v>28</v>
      </c>
      <c r="F32" s="1"/>
      <c r="G32" s="1"/>
      <c r="H32" s="2">
        <f>ROUND(SUM(H24:H31),5)</f>
        <v>27797.44</v>
      </c>
      <c r="I32" s="13"/>
      <c r="J32" s="2">
        <f>ROUND(SUM(J24:J31),5)</f>
        <v>22364.36</v>
      </c>
      <c r="K32" s="13"/>
      <c r="L32" s="2">
        <f t="shared" si="0"/>
        <v>5433.08</v>
      </c>
      <c r="M32" s="13"/>
      <c r="N32" s="14">
        <f t="shared" si="1"/>
        <v>0.24293</v>
      </c>
    </row>
    <row r="33" spans="1:14" ht="12.75">
      <c r="A33" s="1"/>
      <c r="B33" s="1"/>
      <c r="C33" s="1"/>
      <c r="D33" s="1"/>
      <c r="E33" s="1" t="s">
        <v>29</v>
      </c>
      <c r="F33" s="1"/>
      <c r="G33" s="1"/>
      <c r="H33" s="2"/>
      <c r="I33" s="13"/>
      <c r="J33" s="2"/>
      <c r="K33" s="13"/>
      <c r="L33" s="2"/>
      <c r="M33" s="13"/>
      <c r="N33" s="14"/>
    </row>
    <row r="34" spans="1:14" ht="13.5" thickBot="1">
      <c r="A34" s="1"/>
      <c r="B34" s="1"/>
      <c r="C34" s="1"/>
      <c r="D34" s="1"/>
      <c r="E34" s="1"/>
      <c r="F34" s="1" t="s">
        <v>25</v>
      </c>
      <c r="G34" s="1"/>
      <c r="H34" s="3">
        <v>2650.46</v>
      </c>
      <c r="I34" s="13"/>
      <c r="J34" s="3">
        <v>0</v>
      </c>
      <c r="K34" s="13"/>
      <c r="L34" s="3">
        <f>ROUND((H34-J34),5)</f>
        <v>2650.46</v>
      </c>
      <c r="M34" s="13"/>
      <c r="N34" s="15">
        <f>ROUND(IF(H34=0,IF(J34=0,0,SIGN(-J34)),IF(J34=0,SIGN(H34),(H34-J34)/ABS(J34))),5)</f>
        <v>1</v>
      </c>
    </row>
    <row r="35" spans="1:14" ht="12.75">
      <c r="A35" s="1"/>
      <c r="B35" s="1"/>
      <c r="C35" s="1"/>
      <c r="D35" s="1"/>
      <c r="E35" s="1" t="s">
        <v>30</v>
      </c>
      <c r="F35" s="1"/>
      <c r="G35" s="1"/>
      <c r="H35" s="2">
        <f>ROUND(SUM(H33:H34),5)</f>
        <v>2650.46</v>
      </c>
      <c r="I35" s="13"/>
      <c r="J35" s="2">
        <f>ROUND(SUM(J33:J34),5)</f>
        <v>0</v>
      </c>
      <c r="K35" s="13"/>
      <c r="L35" s="2">
        <f>ROUND((H35-J35),5)</f>
        <v>2650.46</v>
      </c>
      <c r="M35" s="13"/>
      <c r="N35" s="14">
        <f>ROUND(IF(H35=0,IF(J35=0,0,SIGN(-J35)),IF(J35=0,SIGN(H35),(H35-J35)/ABS(J35))),5)</f>
        <v>1</v>
      </c>
    </row>
    <row r="36" spans="1:14" ht="12.75">
      <c r="A36" s="1"/>
      <c r="B36" s="1"/>
      <c r="C36" s="1"/>
      <c r="D36" s="1"/>
      <c r="E36" s="1" t="s">
        <v>31</v>
      </c>
      <c r="F36" s="1"/>
      <c r="G36" s="1"/>
      <c r="H36" s="2"/>
      <c r="I36" s="13"/>
      <c r="J36" s="2"/>
      <c r="K36" s="13"/>
      <c r="L36" s="2"/>
      <c r="M36" s="13"/>
      <c r="N36" s="14"/>
    </row>
    <row r="37" spans="1:14" ht="12.75">
      <c r="A37" s="1"/>
      <c r="B37" s="1"/>
      <c r="C37" s="1"/>
      <c r="D37" s="1"/>
      <c r="E37" s="1"/>
      <c r="F37" s="1" t="s">
        <v>32</v>
      </c>
      <c r="G37" s="1"/>
      <c r="H37" s="2">
        <v>1037.46</v>
      </c>
      <c r="I37" s="13"/>
      <c r="J37" s="2">
        <v>854.92</v>
      </c>
      <c r="K37" s="13"/>
      <c r="L37" s="2">
        <f aca="true" t="shared" si="2" ref="L37:L49">ROUND((H37-J37),5)</f>
        <v>182.54</v>
      </c>
      <c r="M37" s="13"/>
      <c r="N37" s="14">
        <f aca="true" t="shared" si="3" ref="N37:N49">ROUND(IF(H37=0,IF(J37=0,0,SIGN(-J37)),IF(J37=0,SIGN(H37),(H37-J37)/ABS(J37))),5)</f>
        <v>0.21352</v>
      </c>
    </row>
    <row r="38" spans="1:14" ht="12.75">
      <c r="A38" s="1"/>
      <c r="B38" s="1"/>
      <c r="C38" s="1"/>
      <c r="D38" s="1"/>
      <c r="E38" s="1"/>
      <c r="F38" s="1" t="s">
        <v>33</v>
      </c>
      <c r="G38" s="1"/>
      <c r="H38" s="2">
        <v>35869.61</v>
      </c>
      <c r="I38" s="13"/>
      <c r="J38" s="2">
        <v>0</v>
      </c>
      <c r="K38" s="13"/>
      <c r="L38" s="2">
        <f t="shared" si="2"/>
        <v>35869.61</v>
      </c>
      <c r="M38" s="13"/>
      <c r="N38" s="14">
        <f t="shared" si="3"/>
        <v>1</v>
      </c>
    </row>
    <row r="39" spans="1:14" ht="12.75">
      <c r="A39" s="1"/>
      <c r="B39" s="1"/>
      <c r="C39" s="1"/>
      <c r="D39" s="1"/>
      <c r="E39" s="1"/>
      <c r="F39" s="1" t="s">
        <v>34</v>
      </c>
      <c r="G39" s="1"/>
      <c r="H39" s="2">
        <v>7183.7</v>
      </c>
      <c r="I39" s="13"/>
      <c r="J39" s="2">
        <v>8948.65</v>
      </c>
      <c r="K39" s="13"/>
      <c r="L39" s="2">
        <f t="shared" si="2"/>
        <v>-1764.95</v>
      </c>
      <c r="M39" s="13"/>
      <c r="N39" s="14">
        <f t="shared" si="3"/>
        <v>-0.19723</v>
      </c>
    </row>
    <row r="40" spans="1:14" ht="12.75">
      <c r="A40" s="1"/>
      <c r="B40" s="1"/>
      <c r="C40" s="1"/>
      <c r="D40" s="1"/>
      <c r="E40" s="1"/>
      <c r="F40" s="1" t="s">
        <v>35</v>
      </c>
      <c r="G40" s="1"/>
      <c r="H40" s="2">
        <v>13500</v>
      </c>
      <c r="I40" s="13"/>
      <c r="J40" s="2">
        <v>0</v>
      </c>
      <c r="K40" s="13"/>
      <c r="L40" s="2">
        <f t="shared" si="2"/>
        <v>13500</v>
      </c>
      <c r="M40" s="13"/>
      <c r="N40" s="14">
        <f t="shared" si="3"/>
        <v>1</v>
      </c>
    </row>
    <row r="41" spans="1:14" ht="12.75">
      <c r="A41" s="1"/>
      <c r="B41" s="1"/>
      <c r="C41" s="1"/>
      <c r="D41" s="1"/>
      <c r="E41" s="1"/>
      <c r="F41" s="1" t="s">
        <v>83</v>
      </c>
      <c r="G41" s="1"/>
      <c r="H41" s="2">
        <v>0</v>
      </c>
      <c r="I41" s="13"/>
      <c r="J41" s="2">
        <v>4203.16</v>
      </c>
      <c r="K41" s="13"/>
      <c r="L41" s="2">
        <f t="shared" si="2"/>
        <v>-4203.16</v>
      </c>
      <c r="M41" s="13"/>
      <c r="N41" s="14">
        <f t="shared" si="3"/>
        <v>-1</v>
      </c>
    </row>
    <row r="42" spans="1:14" ht="12.75">
      <c r="A42" s="1"/>
      <c r="B42" s="1"/>
      <c r="C42" s="1"/>
      <c r="D42" s="1"/>
      <c r="E42" s="1"/>
      <c r="F42" s="1" t="s">
        <v>36</v>
      </c>
      <c r="G42" s="1"/>
      <c r="H42" s="2">
        <v>2180.68</v>
      </c>
      <c r="I42" s="13"/>
      <c r="J42" s="2">
        <v>13.66</v>
      </c>
      <c r="K42" s="13"/>
      <c r="L42" s="2">
        <f t="shared" si="2"/>
        <v>2167.02</v>
      </c>
      <c r="M42" s="13"/>
      <c r="N42" s="14">
        <f t="shared" si="3"/>
        <v>158.63982</v>
      </c>
    </row>
    <row r="43" spans="1:14" ht="12.75">
      <c r="A43" s="1"/>
      <c r="B43" s="1"/>
      <c r="C43" s="1"/>
      <c r="D43" s="1"/>
      <c r="E43" s="1"/>
      <c r="F43" s="1" t="s">
        <v>37</v>
      </c>
      <c r="G43" s="1"/>
      <c r="H43" s="2">
        <v>1499.11</v>
      </c>
      <c r="I43" s="13"/>
      <c r="J43" s="2">
        <v>0</v>
      </c>
      <c r="K43" s="13"/>
      <c r="L43" s="2">
        <f t="shared" si="2"/>
        <v>1499.11</v>
      </c>
      <c r="M43" s="13"/>
      <c r="N43" s="14">
        <f t="shared" si="3"/>
        <v>1</v>
      </c>
    </row>
    <row r="44" spans="1:14" ht="12.75">
      <c r="A44" s="1"/>
      <c r="B44" s="1"/>
      <c r="C44" s="1"/>
      <c r="D44" s="1"/>
      <c r="E44" s="1"/>
      <c r="F44" s="1" t="s">
        <v>84</v>
      </c>
      <c r="G44" s="1"/>
      <c r="H44" s="2">
        <v>0</v>
      </c>
      <c r="I44" s="13"/>
      <c r="J44" s="2">
        <v>34.3</v>
      </c>
      <c r="K44" s="13"/>
      <c r="L44" s="2">
        <f t="shared" si="2"/>
        <v>-34.3</v>
      </c>
      <c r="M44" s="13"/>
      <c r="N44" s="14">
        <f t="shared" si="3"/>
        <v>-1</v>
      </c>
    </row>
    <row r="45" spans="1:14" ht="12.75">
      <c r="A45" s="1"/>
      <c r="B45" s="1"/>
      <c r="C45" s="1"/>
      <c r="D45" s="1"/>
      <c r="E45" s="1"/>
      <c r="F45" s="1" t="s">
        <v>85</v>
      </c>
      <c r="G45" s="1"/>
      <c r="H45" s="2">
        <v>0</v>
      </c>
      <c r="I45" s="13"/>
      <c r="J45" s="2">
        <v>6.2</v>
      </c>
      <c r="K45" s="13"/>
      <c r="L45" s="2">
        <f t="shared" si="2"/>
        <v>-6.2</v>
      </c>
      <c r="M45" s="13"/>
      <c r="N45" s="14">
        <f t="shared" si="3"/>
        <v>-1</v>
      </c>
    </row>
    <row r="46" spans="1:14" ht="12.75">
      <c r="A46" s="1"/>
      <c r="B46" s="1"/>
      <c r="C46" s="1"/>
      <c r="D46" s="1"/>
      <c r="E46" s="1"/>
      <c r="F46" s="1" t="s">
        <v>38</v>
      </c>
      <c r="G46" s="1"/>
      <c r="H46" s="2">
        <v>8400</v>
      </c>
      <c r="I46" s="13"/>
      <c r="J46" s="2">
        <v>750</v>
      </c>
      <c r="K46" s="13"/>
      <c r="L46" s="2">
        <f t="shared" si="2"/>
        <v>7650</v>
      </c>
      <c r="M46" s="13"/>
      <c r="N46" s="14">
        <f t="shared" si="3"/>
        <v>10.2</v>
      </c>
    </row>
    <row r="47" spans="1:14" ht="12.75">
      <c r="A47" s="1"/>
      <c r="B47" s="1"/>
      <c r="C47" s="1"/>
      <c r="D47" s="1"/>
      <c r="E47" s="1"/>
      <c r="F47" s="1" t="s">
        <v>25</v>
      </c>
      <c r="G47" s="1"/>
      <c r="H47" s="2">
        <v>3325.21</v>
      </c>
      <c r="I47" s="13"/>
      <c r="J47" s="2">
        <v>0</v>
      </c>
      <c r="K47" s="13"/>
      <c r="L47" s="2">
        <f t="shared" si="2"/>
        <v>3325.21</v>
      </c>
      <c r="M47" s="13"/>
      <c r="N47" s="14">
        <f t="shared" si="3"/>
        <v>1</v>
      </c>
    </row>
    <row r="48" spans="1:14" ht="13.5" thickBot="1">
      <c r="A48" s="1"/>
      <c r="B48" s="1"/>
      <c r="C48" s="1"/>
      <c r="D48" s="1"/>
      <c r="E48" s="1"/>
      <c r="F48" s="1" t="s">
        <v>86</v>
      </c>
      <c r="G48" s="1"/>
      <c r="H48" s="3">
        <v>0</v>
      </c>
      <c r="I48" s="13"/>
      <c r="J48" s="3">
        <v>11000</v>
      </c>
      <c r="K48" s="13"/>
      <c r="L48" s="3">
        <f t="shared" si="2"/>
        <v>-11000</v>
      </c>
      <c r="M48" s="13"/>
      <c r="N48" s="15">
        <f t="shared" si="3"/>
        <v>-1</v>
      </c>
    </row>
    <row r="49" spans="1:14" ht="12.75">
      <c r="A49" s="1"/>
      <c r="B49" s="1"/>
      <c r="C49" s="1"/>
      <c r="D49" s="1"/>
      <c r="E49" s="1" t="s">
        <v>39</v>
      </c>
      <c r="F49" s="1"/>
      <c r="G49" s="1"/>
      <c r="H49" s="2">
        <f>ROUND(SUM(H36:H48),5)</f>
        <v>72995.77</v>
      </c>
      <c r="I49" s="13"/>
      <c r="J49" s="2">
        <f>ROUND(SUM(J36:J48),5)</f>
        <v>25810.89</v>
      </c>
      <c r="K49" s="13"/>
      <c r="L49" s="2">
        <f t="shared" si="2"/>
        <v>47184.88</v>
      </c>
      <c r="M49" s="13"/>
      <c r="N49" s="14">
        <f t="shared" si="3"/>
        <v>1.8281</v>
      </c>
    </row>
    <row r="50" spans="1:14" ht="12.75">
      <c r="A50" s="1"/>
      <c r="B50" s="1"/>
      <c r="C50" s="1"/>
      <c r="D50" s="1"/>
      <c r="E50" s="1" t="s">
        <v>40</v>
      </c>
      <c r="F50" s="1"/>
      <c r="G50" s="1"/>
      <c r="H50" s="2"/>
      <c r="I50" s="13"/>
      <c r="J50" s="2"/>
      <c r="K50" s="13"/>
      <c r="L50" s="2"/>
      <c r="M50" s="13"/>
      <c r="N50" s="14"/>
    </row>
    <row r="51" spans="1:14" ht="12.75">
      <c r="A51" s="1"/>
      <c r="B51" s="1"/>
      <c r="C51" s="1"/>
      <c r="D51" s="1"/>
      <c r="E51" s="1"/>
      <c r="F51" s="1" t="s">
        <v>41</v>
      </c>
      <c r="G51" s="1"/>
      <c r="H51" s="2">
        <v>155.95</v>
      </c>
      <c r="I51" s="13"/>
      <c r="J51" s="2">
        <v>109.65</v>
      </c>
      <c r="K51" s="13"/>
      <c r="L51" s="2">
        <f>ROUND((H51-J51),5)</f>
        <v>46.3</v>
      </c>
      <c r="M51" s="13"/>
      <c r="N51" s="14">
        <f>ROUND(IF(H51=0,IF(J51=0,0,SIGN(-J51)),IF(J51=0,SIGN(H51),(H51-J51)/ABS(J51))),5)</f>
        <v>0.42225</v>
      </c>
    </row>
    <row r="52" spans="1:14" ht="12.75">
      <c r="A52" s="1"/>
      <c r="B52" s="1"/>
      <c r="C52" s="1"/>
      <c r="D52" s="1"/>
      <c r="E52" s="1"/>
      <c r="F52" s="1" t="s">
        <v>42</v>
      </c>
      <c r="G52" s="1"/>
      <c r="H52" s="2"/>
      <c r="I52" s="13"/>
      <c r="J52" s="2"/>
      <c r="K52" s="13"/>
      <c r="L52" s="2"/>
      <c r="M52" s="13"/>
      <c r="N52" s="14"/>
    </row>
    <row r="53" spans="1:14" ht="12.75">
      <c r="A53" s="1"/>
      <c r="B53" s="1"/>
      <c r="C53" s="1"/>
      <c r="D53" s="1"/>
      <c r="E53" s="1"/>
      <c r="F53" s="1"/>
      <c r="G53" s="1" t="s">
        <v>87</v>
      </c>
      <c r="H53" s="2">
        <v>0</v>
      </c>
      <c r="I53" s="13"/>
      <c r="J53" s="2">
        <v>75</v>
      </c>
      <c r="K53" s="13"/>
      <c r="L53" s="2">
        <f aca="true" t="shared" si="4" ref="L53:L60">ROUND((H53-J53),5)</f>
        <v>-75</v>
      </c>
      <c r="M53" s="13"/>
      <c r="N53" s="14">
        <f aca="true" t="shared" si="5" ref="N53:N60">ROUND(IF(H53=0,IF(J53=0,0,SIGN(-J53)),IF(J53=0,SIGN(H53),(H53-J53)/ABS(J53))),5)</f>
        <v>-1</v>
      </c>
    </row>
    <row r="54" spans="1:14" ht="13.5" thickBot="1">
      <c r="A54" s="1"/>
      <c r="B54" s="1"/>
      <c r="C54" s="1"/>
      <c r="D54" s="1"/>
      <c r="E54" s="1"/>
      <c r="F54" s="1"/>
      <c r="G54" s="1" t="s">
        <v>88</v>
      </c>
      <c r="H54" s="3">
        <v>12792.55</v>
      </c>
      <c r="I54" s="13"/>
      <c r="J54" s="3">
        <v>925</v>
      </c>
      <c r="K54" s="13"/>
      <c r="L54" s="3">
        <f t="shared" si="4"/>
        <v>11867.55</v>
      </c>
      <c r="M54" s="13"/>
      <c r="N54" s="15">
        <f t="shared" si="5"/>
        <v>12.82978</v>
      </c>
    </row>
    <row r="55" spans="1:14" ht="12.75">
      <c r="A55" s="1"/>
      <c r="B55" s="1"/>
      <c r="C55" s="1"/>
      <c r="D55" s="1"/>
      <c r="E55" s="1"/>
      <c r="F55" s="1" t="s">
        <v>89</v>
      </c>
      <c r="G55" s="1"/>
      <c r="H55" s="2">
        <f>ROUND(SUM(H52:H54),5)</f>
        <v>12792.55</v>
      </c>
      <c r="I55" s="13"/>
      <c r="J55" s="2">
        <f>ROUND(SUM(J52:J54),5)</f>
        <v>1000</v>
      </c>
      <c r="K55" s="13"/>
      <c r="L55" s="2">
        <f t="shared" si="4"/>
        <v>11792.55</v>
      </c>
      <c r="M55" s="13"/>
      <c r="N55" s="14">
        <f t="shared" si="5"/>
        <v>11.79255</v>
      </c>
    </row>
    <row r="56" spans="1:14" ht="12.75">
      <c r="A56" s="1"/>
      <c r="B56" s="1"/>
      <c r="C56" s="1"/>
      <c r="D56" s="1"/>
      <c r="E56" s="1"/>
      <c r="F56" s="1" t="s">
        <v>43</v>
      </c>
      <c r="G56" s="1"/>
      <c r="H56" s="2">
        <v>2889</v>
      </c>
      <c r="I56" s="13"/>
      <c r="J56" s="2">
        <v>0</v>
      </c>
      <c r="K56" s="13"/>
      <c r="L56" s="2">
        <f t="shared" si="4"/>
        <v>2889</v>
      </c>
      <c r="M56" s="13"/>
      <c r="N56" s="14">
        <f t="shared" si="5"/>
        <v>1</v>
      </c>
    </row>
    <row r="57" spans="1:14" ht="12.75">
      <c r="A57" s="1"/>
      <c r="B57" s="1"/>
      <c r="C57" s="1"/>
      <c r="D57" s="1"/>
      <c r="E57" s="1"/>
      <c r="F57" s="1" t="s">
        <v>24</v>
      </c>
      <c r="G57" s="1"/>
      <c r="H57" s="2">
        <v>2.5</v>
      </c>
      <c r="I57" s="13"/>
      <c r="J57" s="2">
        <v>22.63</v>
      </c>
      <c r="K57" s="13"/>
      <c r="L57" s="2">
        <f t="shared" si="4"/>
        <v>-20.13</v>
      </c>
      <c r="M57" s="13"/>
      <c r="N57" s="14">
        <f t="shared" si="5"/>
        <v>-0.88953</v>
      </c>
    </row>
    <row r="58" spans="1:14" ht="12.75">
      <c r="A58" s="1"/>
      <c r="B58" s="1"/>
      <c r="C58" s="1"/>
      <c r="D58" s="1"/>
      <c r="E58" s="1"/>
      <c r="F58" s="1" t="s">
        <v>44</v>
      </c>
      <c r="G58" s="1"/>
      <c r="H58" s="2">
        <v>991.74</v>
      </c>
      <c r="I58" s="13"/>
      <c r="J58" s="2">
        <v>596.81</v>
      </c>
      <c r="K58" s="13"/>
      <c r="L58" s="2">
        <f t="shared" si="4"/>
        <v>394.93</v>
      </c>
      <c r="M58" s="13"/>
      <c r="N58" s="14">
        <f t="shared" si="5"/>
        <v>0.66173</v>
      </c>
    </row>
    <row r="59" spans="1:14" ht="12.75">
      <c r="A59" s="1"/>
      <c r="B59" s="1"/>
      <c r="C59" s="1"/>
      <c r="D59" s="1"/>
      <c r="E59" s="1"/>
      <c r="F59" s="1" t="s">
        <v>45</v>
      </c>
      <c r="G59" s="1"/>
      <c r="H59" s="2">
        <v>349.01</v>
      </c>
      <c r="I59" s="13"/>
      <c r="J59" s="2">
        <v>412.53</v>
      </c>
      <c r="K59" s="13"/>
      <c r="L59" s="2">
        <f t="shared" si="4"/>
        <v>-63.52</v>
      </c>
      <c r="M59" s="13"/>
      <c r="N59" s="14">
        <f t="shared" si="5"/>
        <v>-0.15398</v>
      </c>
    </row>
    <row r="60" spans="1:14" ht="12.75">
      <c r="A60" s="1"/>
      <c r="B60" s="1"/>
      <c r="C60" s="1"/>
      <c r="D60" s="1"/>
      <c r="E60" s="1"/>
      <c r="F60" s="1" t="s">
        <v>46</v>
      </c>
      <c r="G60" s="1"/>
      <c r="H60" s="2">
        <v>89.71</v>
      </c>
      <c r="I60" s="13"/>
      <c r="J60" s="2">
        <v>183.58</v>
      </c>
      <c r="K60" s="13"/>
      <c r="L60" s="2">
        <f t="shared" si="4"/>
        <v>-93.87</v>
      </c>
      <c r="M60" s="13"/>
      <c r="N60" s="14">
        <f t="shared" si="5"/>
        <v>-0.51133</v>
      </c>
    </row>
    <row r="61" spans="1:14" ht="12.75">
      <c r="A61" s="1"/>
      <c r="B61" s="1"/>
      <c r="C61" s="1"/>
      <c r="D61" s="1"/>
      <c r="E61" s="1"/>
      <c r="F61" s="1" t="s">
        <v>90</v>
      </c>
      <c r="G61" s="1"/>
      <c r="H61" s="2"/>
      <c r="I61" s="13"/>
      <c r="J61" s="2"/>
      <c r="K61" s="13"/>
      <c r="L61" s="2"/>
      <c r="M61" s="13"/>
      <c r="N61" s="14"/>
    </row>
    <row r="62" spans="1:14" ht="13.5" thickBot="1">
      <c r="A62" s="1"/>
      <c r="B62" s="1"/>
      <c r="C62" s="1"/>
      <c r="D62" s="1"/>
      <c r="E62" s="1"/>
      <c r="F62" s="1"/>
      <c r="G62" s="1" t="s">
        <v>91</v>
      </c>
      <c r="H62" s="3">
        <v>0</v>
      </c>
      <c r="I62" s="13"/>
      <c r="J62" s="3">
        <v>0</v>
      </c>
      <c r="K62" s="13"/>
      <c r="L62" s="3">
        <f>ROUND((H62-J62),5)</f>
        <v>0</v>
      </c>
      <c r="M62" s="13"/>
      <c r="N62" s="15">
        <f>ROUND(IF(H62=0,IF(J62=0,0,SIGN(-J62)),IF(J62=0,SIGN(H62),(H62-J62)/ABS(J62))),5)</f>
        <v>0</v>
      </c>
    </row>
    <row r="63" spans="1:14" ht="12.75">
      <c r="A63" s="1"/>
      <c r="B63" s="1"/>
      <c r="C63" s="1"/>
      <c r="D63" s="1"/>
      <c r="E63" s="1"/>
      <c r="F63" s="1" t="s">
        <v>92</v>
      </c>
      <c r="G63" s="1"/>
      <c r="H63" s="2">
        <f>ROUND(SUM(H61:H62),5)</f>
        <v>0</v>
      </c>
      <c r="I63" s="13"/>
      <c r="J63" s="2">
        <f>ROUND(SUM(J61:J62),5)</f>
        <v>0</v>
      </c>
      <c r="K63" s="13"/>
      <c r="L63" s="2">
        <f>ROUND((H63-J63),5)</f>
        <v>0</v>
      </c>
      <c r="M63" s="13"/>
      <c r="N63" s="14">
        <f>ROUND(IF(H63=0,IF(J63=0,0,SIGN(-J63)),IF(J63=0,SIGN(H63),(H63-J63)/ABS(J63))),5)</f>
        <v>0</v>
      </c>
    </row>
    <row r="64" spans="1:14" ht="12.75">
      <c r="A64" s="1"/>
      <c r="B64" s="1"/>
      <c r="C64" s="1"/>
      <c r="D64" s="1"/>
      <c r="E64" s="1"/>
      <c r="F64" s="1" t="s">
        <v>47</v>
      </c>
      <c r="G64" s="1"/>
      <c r="H64" s="2">
        <v>934</v>
      </c>
      <c r="I64" s="13"/>
      <c r="J64" s="2">
        <v>0</v>
      </c>
      <c r="K64" s="13"/>
      <c r="L64" s="2">
        <f>ROUND((H64-J64),5)</f>
        <v>934</v>
      </c>
      <c r="M64" s="13"/>
      <c r="N64" s="14">
        <f>ROUND(IF(H64=0,IF(J64=0,0,SIGN(-J64)),IF(J64=0,SIGN(H64),(H64-J64)/ABS(J64))),5)</f>
        <v>1</v>
      </c>
    </row>
    <row r="65" spans="1:14" ht="12.75">
      <c r="A65" s="1"/>
      <c r="B65" s="1"/>
      <c r="C65" s="1"/>
      <c r="D65" s="1"/>
      <c r="E65" s="1"/>
      <c r="F65" s="1" t="s">
        <v>25</v>
      </c>
      <c r="G65" s="1"/>
      <c r="H65" s="2">
        <v>1017.15</v>
      </c>
      <c r="I65" s="13"/>
      <c r="J65" s="2">
        <v>3518.73</v>
      </c>
      <c r="K65" s="13"/>
      <c r="L65" s="2">
        <f>ROUND((H65-J65),5)</f>
        <v>-2501.58</v>
      </c>
      <c r="M65" s="13"/>
      <c r="N65" s="14">
        <f>ROUND(IF(H65=0,IF(J65=0,0,SIGN(-J65)),IF(J65=0,SIGN(H65),(H65-J65)/ABS(J65))),5)</f>
        <v>-0.71093</v>
      </c>
    </row>
    <row r="66" spans="1:14" ht="12.75">
      <c r="A66" s="1"/>
      <c r="B66" s="1"/>
      <c r="C66" s="1"/>
      <c r="D66" s="1"/>
      <c r="E66" s="1"/>
      <c r="F66" s="1" t="s">
        <v>48</v>
      </c>
      <c r="G66" s="1"/>
      <c r="H66" s="2">
        <v>650</v>
      </c>
      <c r="I66" s="13"/>
      <c r="J66" s="2">
        <v>400</v>
      </c>
      <c r="K66" s="13"/>
      <c r="L66" s="2">
        <f>ROUND((H66-J66),5)</f>
        <v>250</v>
      </c>
      <c r="M66" s="13"/>
      <c r="N66" s="14">
        <f>ROUND(IF(H66=0,IF(J66=0,0,SIGN(-J66)),IF(J66=0,SIGN(H66),(H66-J66)/ABS(J66))),5)</f>
        <v>0.625</v>
      </c>
    </row>
    <row r="67" spans="1:14" ht="12.75">
      <c r="A67" s="1"/>
      <c r="B67" s="1"/>
      <c r="C67" s="1"/>
      <c r="D67" s="1"/>
      <c r="E67" s="1"/>
      <c r="F67" s="1" t="s">
        <v>26</v>
      </c>
      <c r="G67" s="1"/>
      <c r="H67" s="2"/>
      <c r="I67" s="13"/>
      <c r="J67" s="2"/>
      <c r="K67" s="13"/>
      <c r="L67" s="2"/>
      <c r="M67" s="13"/>
      <c r="N67" s="14"/>
    </row>
    <row r="68" spans="1:14" ht="12.75">
      <c r="A68" s="1"/>
      <c r="B68" s="1"/>
      <c r="C68" s="1"/>
      <c r="D68" s="1"/>
      <c r="E68" s="1"/>
      <c r="F68" s="1"/>
      <c r="G68" s="1" t="s">
        <v>49</v>
      </c>
      <c r="H68" s="2">
        <v>6562.5</v>
      </c>
      <c r="I68" s="13"/>
      <c r="J68" s="2">
        <v>7743.75</v>
      </c>
      <c r="K68" s="13"/>
      <c r="L68" s="2">
        <f>ROUND((H68-J68),5)</f>
        <v>-1181.25</v>
      </c>
      <c r="M68" s="13"/>
      <c r="N68" s="14">
        <f>ROUND(IF(H68=0,IF(J68=0,0,SIGN(-J68)),IF(J68=0,SIGN(H68),(H68-J68)/ABS(J68))),5)</f>
        <v>-0.15254</v>
      </c>
    </row>
    <row r="69" spans="1:14" ht="13.5" thickBot="1">
      <c r="A69" s="1"/>
      <c r="B69" s="1"/>
      <c r="C69" s="1"/>
      <c r="D69" s="1"/>
      <c r="E69" s="1"/>
      <c r="F69" s="1"/>
      <c r="G69" s="1" t="s">
        <v>50</v>
      </c>
      <c r="H69" s="3">
        <v>5000</v>
      </c>
      <c r="I69" s="13"/>
      <c r="J69" s="3">
        <v>5000</v>
      </c>
      <c r="K69" s="13"/>
      <c r="L69" s="3">
        <f>ROUND((H69-J69),5)</f>
        <v>0</v>
      </c>
      <c r="M69" s="13"/>
      <c r="N69" s="15">
        <f>ROUND(IF(H69=0,IF(J69=0,0,SIGN(-J69)),IF(J69=0,SIGN(H69),(H69-J69)/ABS(J69))),5)</f>
        <v>0</v>
      </c>
    </row>
    <row r="70" spans="1:14" ht="13.5" thickBot="1">
      <c r="A70" s="1"/>
      <c r="B70" s="1"/>
      <c r="C70" s="1"/>
      <c r="D70" s="1"/>
      <c r="E70" s="1"/>
      <c r="F70" s="1" t="s">
        <v>51</v>
      </c>
      <c r="G70" s="1"/>
      <c r="H70" s="4">
        <f>ROUND(SUM(H67:H69),5)</f>
        <v>11562.5</v>
      </c>
      <c r="I70" s="13"/>
      <c r="J70" s="4">
        <f>ROUND(SUM(J67:J69),5)</f>
        <v>12743.75</v>
      </c>
      <c r="K70" s="13"/>
      <c r="L70" s="4">
        <f>ROUND((H70-J70),5)</f>
        <v>-1181.25</v>
      </c>
      <c r="M70" s="13"/>
      <c r="N70" s="16">
        <f>ROUND(IF(H70=0,IF(J70=0,0,SIGN(-J70)),IF(J70=0,SIGN(H70),(H70-J70)/ABS(J70))),5)</f>
        <v>-0.09269</v>
      </c>
    </row>
    <row r="71" spans="1:14" ht="12.75">
      <c r="A71" s="1"/>
      <c r="B71" s="1"/>
      <c r="C71" s="1"/>
      <c r="D71" s="1"/>
      <c r="E71" s="1" t="s">
        <v>52</v>
      </c>
      <c r="F71" s="1"/>
      <c r="G71" s="1"/>
      <c r="H71" s="2">
        <f>ROUND(SUM(H50:H51)+SUM(H55:H60)+SUM(H63:H66)+H70,5)</f>
        <v>31434.11</v>
      </c>
      <c r="I71" s="13"/>
      <c r="J71" s="2">
        <f>ROUND(SUM(J50:J51)+SUM(J55:J60)+SUM(J63:J66)+J70,5)</f>
        <v>18987.68</v>
      </c>
      <c r="K71" s="13"/>
      <c r="L71" s="2">
        <f>ROUND((H71-J71),5)</f>
        <v>12446.43</v>
      </c>
      <c r="M71" s="13"/>
      <c r="N71" s="14">
        <f>ROUND(IF(H71=0,IF(J71=0,0,SIGN(-J71)),IF(J71=0,SIGN(H71),(H71-J71)/ABS(J71))),5)</f>
        <v>0.6555</v>
      </c>
    </row>
    <row r="72" spans="1:14" ht="12.75">
      <c r="A72" s="1"/>
      <c r="B72" s="1"/>
      <c r="C72" s="1"/>
      <c r="D72" s="1"/>
      <c r="E72" s="1" t="s">
        <v>53</v>
      </c>
      <c r="F72" s="1"/>
      <c r="G72" s="1"/>
      <c r="H72" s="2"/>
      <c r="I72" s="13"/>
      <c r="J72" s="2"/>
      <c r="K72" s="13"/>
      <c r="L72" s="2"/>
      <c r="M72" s="13"/>
      <c r="N72" s="14"/>
    </row>
    <row r="73" spans="1:14" ht="12.75">
      <c r="A73" s="1"/>
      <c r="B73" s="1"/>
      <c r="C73" s="1"/>
      <c r="D73" s="1"/>
      <c r="E73" s="1"/>
      <c r="F73" s="1" t="s">
        <v>54</v>
      </c>
      <c r="G73" s="1"/>
      <c r="H73" s="2">
        <v>393.94</v>
      </c>
      <c r="I73" s="13"/>
      <c r="J73" s="2">
        <v>378.79</v>
      </c>
      <c r="K73" s="13"/>
      <c r="L73" s="2">
        <f>ROUND((H73-J73),5)</f>
        <v>15.15</v>
      </c>
      <c r="M73" s="13"/>
      <c r="N73" s="14">
        <f>ROUND(IF(H73=0,IF(J73=0,0,SIGN(-J73)),IF(J73=0,SIGN(H73),(H73-J73)/ABS(J73))),5)</f>
        <v>0.04</v>
      </c>
    </row>
    <row r="74" spans="1:14" ht="12.75">
      <c r="A74" s="1"/>
      <c r="B74" s="1"/>
      <c r="C74" s="1"/>
      <c r="D74" s="1"/>
      <c r="E74" s="1"/>
      <c r="F74" s="1" t="s">
        <v>93</v>
      </c>
      <c r="G74" s="1"/>
      <c r="H74" s="2">
        <v>0</v>
      </c>
      <c r="I74" s="13"/>
      <c r="J74" s="2">
        <v>127.31</v>
      </c>
      <c r="K74" s="13"/>
      <c r="L74" s="2">
        <f>ROUND((H74-J74),5)</f>
        <v>-127.31</v>
      </c>
      <c r="M74" s="13"/>
      <c r="N74" s="14">
        <f>ROUND(IF(H74=0,IF(J74=0,0,SIGN(-J74)),IF(J74=0,SIGN(H74),(H74-J74)/ABS(J74))),5)</f>
        <v>-1</v>
      </c>
    </row>
    <row r="75" spans="1:14" ht="12.75">
      <c r="A75" s="1"/>
      <c r="B75" s="1"/>
      <c r="C75" s="1"/>
      <c r="D75" s="1"/>
      <c r="E75" s="1"/>
      <c r="F75" s="1" t="s">
        <v>55</v>
      </c>
      <c r="G75" s="1"/>
      <c r="H75" s="2">
        <v>5231.87</v>
      </c>
      <c r="I75" s="13"/>
      <c r="J75" s="2">
        <v>2884.47</v>
      </c>
      <c r="K75" s="13"/>
      <c r="L75" s="2">
        <f>ROUND((H75-J75),5)</f>
        <v>2347.4</v>
      </c>
      <c r="M75" s="13"/>
      <c r="N75" s="14">
        <f>ROUND(IF(H75=0,IF(J75=0,0,SIGN(-J75)),IF(J75=0,SIGN(H75),(H75-J75)/ABS(J75))),5)</f>
        <v>0.81381</v>
      </c>
    </row>
    <row r="76" spans="1:14" ht="13.5" thickBot="1">
      <c r="A76" s="1"/>
      <c r="B76" s="1"/>
      <c r="C76" s="1"/>
      <c r="D76" s="1"/>
      <c r="E76" s="1"/>
      <c r="F76" s="1" t="s">
        <v>56</v>
      </c>
      <c r="G76" s="1"/>
      <c r="H76" s="3">
        <v>27155.22</v>
      </c>
      <c r="I76" s="13"/>
      <c r="J76" s="3">
        <v>25945.21</v>
      </c>
      <c r="K76" s="13"/>
      <c r="L76" s="3">
        <f>ROUND((H76-J76),5)</f>
        <v>1210.01</v>
      </c>
      <c r="M76" s="13"/>
      <c r="N76" s="15">
        <f>ROUND(IF(H76=0,IF(J76=0,0,SIGN(-J76)),IF(J76=0,SIGN(H76),(H76-J76)/ABS(J76))),5)</f>
        <v>0.04664</v>
      </c>
    </row>
    <row r="77" spans="1:14" ht="12.75">
      <c r="A77" s="1"/>
      <c r="B77" s="1"/>
      <c r="C77" s="1"/>
      <c r="D77" s="1"/>
      <c r="E77" s="1" t="s">
        <v>57</v>
      </c>
      <c r="F77" s="1"/>
      <c r="G77" s="1"/>
      <c r="H77" s="2">
        <f>ROUND(SUM(H72:H76),5)</f>
        <v>32781.03</v>
      </c>
      <c r="I77" s="13"/>
      <c r="J77" s="2">
        <f>ROUND(SUM(J72:J76),5)</f>
        <v>29335.78</v>
      </c>
      <c r="K77" s="13"/>
      <c r="L77" s="2">
        <f>ROUND((H77-J77),5)</f>
        <v>3445.25</v>
      </c>
      <c r="M77" s="13"/>
      <c r="N77" s="14">
        <f>ROUND(IF(H77=0,IF(J77=0,0,SIGN(-J77)),IF(J77=0,SIGN(H77),(H77-J77)/ABS(J77))),5)</f>
        <v>0.11744</v>
      </c>
    </row>
    <row r="78" spans="1:14" ht="12.75">
      <c r="A78" s="1"/>
      <c r="B78" s="1"/>
      <c r="C78" s="1"/>
      <c r="D78" s="1"/>
      <c r="E78" s="1" t="s">
        <v>58</v>
      </c>
      <c r="F78" s="1"/>
      <c r="G78" s="1"/>
      <c r="H78" s="2"/>
      <c r="I78" s="13"/>
      <c r="J78" s="2"/>
      <c r="K78" s="13"/>
      <c r="L78" s="2"/>
      <c r="M78" s="13"/>
      <c r="N78" s="14"/>
    </row>
    <row r="79" spans="1:14" ht="12.75">
      <c r="A79" s="1"/>
      <c r="B79" s="1"/>
      <c r="C79" s="1"/>
      <c r="D79" s="1"/>
      <c r="E79" s="1"/>
      <c r="F79" s="1" t="s">
        <v>94</v>
      </c>
      <c r="G79" s="1"/>
      <c r="H79" s="2">
        <v>0</v>
      </c>
      <c r="I79" s="13"/>
      <c r="J79" s="2">
        <v>3362.33</v>
      </c>
      <c r="K79" s="13"/>
      <c r="L79" s="2">
        <f aca="true" t="shared" si="6" ref="L79:L87">ROUND((H79-J79),5)</f>
        <v>-3362.33</v>
      </c>
      <c r="M79" s="13"/>
      <c r="N79" s="14">
        <f aca="true" t="shared" si="7" ref="N79:N87">ROUND(IF(H79=0,IF(J79=0,0,SIGN(-J79)),IF(J79=0,SIGN(H79),(H79-J79)/ABS(J79))),5)</f>
        <v>-1</v>
      </c>
    </row>
    <row r="80" spans="1:14" ht="12.75">
      <c r="A80" s="1"/>
      <c r="B80" s="1"/>
      <c r="C80" s="1"/>
      <c r="D80" s="1"/>
      <c r="E80" s="1"/>
      <c r="F80" s="1" t="s">
        <v>59</v>
      </c>
      <c r="G80" s="1"/>
      <c r="H80" s="2">
        <v>243.73</v>
      </c>
      <c r="I80" s="13"/>
      <c r="J80" s="2">
        <v>0</v>
      </c>
      <c r="K80" s="13"/>
      <c r="L80" s="2">
        <f t="shared" si="6"/>
        <v>243.73</v>
      </c>
      <c r="M80" s="13"/>
      <c r="N80" s="14">
        <f t="shared" si="7"/>
        <v>1</v>
      </c>
    </row>
    <row r="81" spans="1:14" ht="12.75">
      <c r="A81" s="1"/>
      <c r="B81" s="1"/>
      <c r="C81" s="1"/>
      <c r="D81" s="1"/>
      <c r="E81" s="1"/>
      <c r="F81" s="1" t="s">
        <v>60</v>
      </c>
      <c r="G81" s="1"/>
      <c r="H81" s="2">
        <v>306.62</v>
      </c>
      <c r="I81" s="13"/>
      <c r="J81" s="2">
        <v>0</v>
      </c>
      <c r="K81" s="13"/>
      <c r="L81" s="2">
        <f t="shared" si="6"/>
        <v>306.62</v>
      </c>
      <c r="M81" s="13"/>
      <c r="N81" s="14">
        <f t="shared" si="7"/>
        <v>1</v>
      </c>
    </row>
    <row r="82" spans="1:14" ht="12.75">
      <c r="A82" s="1"/>
      <c r="B82" s="1"/>
      <c r="C82" s="1"/>
      <c r="D82" s="1"/>
      <c r="E82" s="1"/>
      <c r="F82" s="1" t="s">
        <v>61</v>
      </c>
      <c r="G82" s="1"/>
      <c r="H82" s="2">
        <v>4250</v>
      </c>
      <c r="I82" s="13"/>
      <c r="J82" s="2">
        <v>5750</v>
      </c>
      <c r="K82" s="13"/>
      <c r="L82" s="2">
        <f t="shared" si="6"/>
        <v>-1500</v>
      </c>
      <c r="M82" s="13"/>
      <c r="N82" s="14">
        <f t="shared" si="7"/>
        <v>-0.26087</v>
      </c>
    </row>
    <row r="83" spans="1:14" ht="12.75">
      <c r="A83" s="1"/>
      <c r="B83" s="1"/>
      <c r="C83" s="1"/>
      <c r="D83" s="1"/>
      <c r="E83" s="1"/>
      <c r="F83" s="1" t="s">
        <v>95</v>
      </c>
      <c r="G83" s="1"/>
      <c r="H83" s="2">
        <v>0</v>
      </c>
      <c r="I83" s="13"/>
      <c r="J83" s="2">
        <v>14227.37</v>
      </c>
      <c r="K83" s="13"/>
      <c r="L83" s="2">
        <f t="shared" si="6"/>
        <v>-14227.37</v>
      </c>
      <c r="M83" s="13"/>
      <c r="N83" s="14">
        <f t="shared" si="7"/>
        <v>-1</v>
      </c>
    </row>
    <row r="84" spans="1:14" ht="13.5" thickBot="1">
      <c r="A84" s="1"/>
      <c r="B84" s="1"/>
      <c r="C84" s="1"/>
      <c r="D84" s="1"/>
      <c r="E84" s="1"/>
      <c r="F84" s="1" t="s">
        <v>96</v>
      </c>
      <c r="G84" s="1"/>
      <c r="H84" s="3">
        <v>0</v>
      </c>
      <c r="I84" s="13"/>
      <c r="J84" s="3">
        <v>2250</v>
      </c>
      <c r="K84" s="13"/>
      <c r="L84" s="3">
        <f t="shared" si="6"/>
        <v>-2250</v>
      </c>
      <c r="M84" s="13"/>
      <c r="N84" s="15">
        <f t="shared" si="7"/>
        <v>-1</v>
      </c>
    </row>
    <row r="85" spans="1:14" ht="13.5" thickBot="1">
      <c r="A85" s="1"/>
      <c r="B85" s="1"/>
      <c r="C85" s="1"/>
      <c r="D85" s="1"/>
      <c r="E85" s="1" t="s">
        <v>62</v>
      </c>
      <c r="F85" s="1"/>
      <c r="G85" s="1"/>
      <c r="H85" s="4">
        <f>ROUND(SUM(H78:H84),5)</f>
        <v>4800.35</v>
      </c>
      <c r="I85" s="13"/>
      <c r="J85" s="4">
        <f>ROUND(SUM(J78:J84),5)</f>
        <v>25589.7</v>
      </c>
      <c r="K85" s="13"/>
      <c r="L85" s="4">
        <f t="shared" si="6"/>
        <v>-20789.35</v>
      </c>
      <c r="M85" s="13"/>
      <c r="N85" s="16">
        <f t="shared" si="7"/>
        <v>-0.81241</v>
      </c>
    </row>
    <row r="86" spans="1:14" ht="13.5" thickBot="1">
      <c r="A86" s="1"/>
      <c r="B86" s="1"/>
      <c r="C86" s="1"/>
      <c r="D86" s="1" t="s">
        <v>63</v>
      </c>
      <c r="E86" s="1"/>
      <c r="F86" s="1"/>
      <c r="G86" s="1"/>
      <c r="H86" s="4">
        <f>ROUND(H18+H23+H32+H35+H49+H71+H77+H85,5)</f>
        <v>172997.79</v>
      </c>
      <c r="I86" s="13"/>
      <c r="J86" s="4">
        <f>ROUND(J18+J23+J32+J35+J49+J71+J77+J85,5)</f>
        <v>122687.47</v>
      </c>
      <c r="K86" s="13"/>
      <c r="L86" s="4">
        <f t="shared" si="6"/>
        <v>50310.32</v>
      </c>
      <c r="M86" s="13"/>
      <c r="N86" s="16">
        <f t="shared" si="7"/>
        <v>0.41007</v>
      </c>
    </row>
    <row r="87" spans="1:14" ht="12.75">
      <c r="A87" s="1"/>
      <c r="B87" s="1" t="s">
        <v>64</v>
      </c>
      <c r="C87" s="1"/>
      <c r="D87" s="1"/>
      <c r="E87" s="1"/>
      <c r="F87" s="1"/>
      <c r="G87" s="1"/>
      <c r="H87" s="2">
        <f>ROUND(H3+H17-H86,5)</f>
        <v>229950.26</v>
      </c>
      <c r="I87" s="13"/>
      <c r="J87" s="2">
        <f>ROUND(J3+J17-J86,5)</f>
        <v>351551.53</v>
      </c>
      <c r="K87" s="13"/>
      <c r="L87" s="2">
        <f t="shared" si="6"/>
        <v>-121601.27</v>
      </c>
      <c r="M87" s="13"/>
      <c r="N87" s="14">
        <f t="shared" si="7"/>
        <v>-0.3459</v>
      </c>
    </row>
    <row r="88" spans="1:14" ht="12.75">
      <c r="A88" s="1"/>
      <c r="B88" s="1" t="s">
        <v>65</v>
      </c>
      <c r="C88" s="1"/>
      <c r="D88" s="1"/>
      <c r="E88" s="1"/>
      <c r="F88" s="1"/>
      <c r="G88" s="1"/>
      <c r="H88" s="2"/>
      <c r="I88" s="13"/>
      <c r="J88" s="2"/>
      <c r="K88" s="13"/>
      <c r="L88" s="2"/>
      <c r="M88" s="13"/>
      <c r="N88" s="14"/>
    </row>
    <row r="89" spans="1:14" ht="12.75">
      <c r="A89" s="1"/>
      <c r="B89" s="1"/>
      <c r="C89" s="1" t="s">
        <v>66</v>
      </c>
      <c r="D89" s="1"/>
      <c r="E89" s="1"/>
      <c r="F89" s="1"/>
      <c r="G89" s="1"/>
      <c r="H89" s="2"/>
      <c r="I89" s="13"/>
      <c r="J89" s="2"/>
      <c r="K89" s="13"/>
      <c r="L89" s="2"/>
      <c r="M89" s="13"/>
      <c r="N89" s="14"/>
    </row>
    <row r="90" spans="1:14" ht="12.75">
      <c r="A90" s="1"/>
      <c r="B90" s="1"/>
      <c r="C90" s="1"/>
      <c r="D90" s="1" t="s">
        <v>67</v>
      </c>
      <c r="E90" s="1"/>
      <c r="F90" s="1"/>
      <c r="G90" s="1"/>
      <c r="H90" s="2">
        <v>156.02</v>
      </c>
      <c r="I90" s="13"/>
      <c r="J90" s="2">
        <v>148.75</v>
      </c>
      <c r="K90" s="13"/>
      <c r="L90" s="2">
        <f>ROUND((H90-J90),5)</f>
        <v>7.27</v>
      </c>
      <c r="M90" s="13"/>
      <c r="N90" s="14">
        <f>ROUND(IF(H90=0,IF(J90=0,0,SIGN(-J90)),IF(J90=0,SIGN(H90),(H90-J90)/ABS(J90))),5)</f>
        <v>0.04887</v>
      </c>
    </row>
    <row r="91" spans="1:14" ht="12.75">
      <c r="A91" s="1"/>
      <c r="B91" s="1"/>
      <c r="C91" s="1"/>
      <c r="D91" s="1" t="s">
        <v>68</v>
      </c>
      <c r="E91" s="1"/>
      <c r="F91" s="1"/>
      <c r="G91" s="1"/>
      <c r="H91" s="2"/>
      <c r="I91" s="13"/>
      <c r="J91" s="2"/>
      <c r="K91" s="13"/>
      <c r="L91" s="2"/>
      <c r="M91" s="13"/>
      <c r="N91" s="14"/>
    </row>
    <row r="92" spans="1:14" ht="12.75">
      <c r="A92" s="1"/>
      <c r="B92" s="1"/>
      <c r="C92" s="1"/>
      <c r="D92" s="1"/>
      <c r="E92" s="1" t="s">
        <v>97</v>
      </c>
      <c r="F92" s="1"/>
      <c r="G92" s="1"/>
      <c r="H92" s="2">
        <v>0</v>
      </c>
      <c r="I92" s="13"/>
      <c r="J92" s="2">
        <v>3000</v>
      </c>
      <c r="K92" s="13"/>
      <c r="L92" s="2">
        <f>ROUND((H92-J92),5)</f>
        <v>-3000</v>
      </c>
      <c r="M92" s="13"/>
      <c r="N92" s="14">
        <f>ROUND(IF(H92=0,IF(J92=0,0,SIGN(-J92)),IF(J92=0,SIGN(H92),(H92-J92)/ABS(J92))),5)</f>
        <v>-1</v>
      </c>
    </row>
    <row r="93" spans="1:14" ht="13.5" thickBot="1">
      <c r="A93" s="1"/>
      <c r="B93" s="1"/>
      <c r="C93" s="1"/>
      <c r="D93" s="1"/>
      <c r="E93" s="1" t="s">
        <v>69</v>
      </c>
      <c r="F93" s="1"/>
      <c r="G93" s="1"/>
      <c r="H93" s="3">
        <v>1850</v>
      </c>
      <c r="I93" s="13"/>
      <c r="J93" s="3">
        <v>9750</v>
      </c>
      <c r="K93" s="13"/>
      <c r="L93" s="3">
        <f>ROUND((H93-J93),5)</f>
        <v>-7900</v>
      </c>
      <c r="M93" s="13"/>
      <c r="N93" s="15">
        <f>ROUND(IF(H93=0,IF(J93=0,0,SIGN(-J93)),IF(J93=0,SIGN(H93),(H93-J93)/ABS(J93))),5)</f>
        <v>-0.81026</v>
      </c>
    </row>
    <row r="94" spans="1:14" ht="13.5" thickBot="1">
      <c r="A94" s="1"/>
      <c r="B94" s="1"/>
      <c r="C94" s="1"/>
      <c r="D94" s="1" t="s">
        <v>70</v>
      </c>
      <c r="E94" s="1"/>
      <c r="F94" s="1"/>
      <c r="G94" s="1"/>
      <c r="H94" s="4">
        <f>ROUND(SUM(H91:H93),5)</f>
        <v>1850</v>
      </c>
      <c r="I94" s="13"/>
      <c r="J94" s="4">
        <f>ROUND(SUM(J91:J93),5)</f>
        <v>12750</v>
      </c>
      <c r="K94" s="13"/>
      <c r="L94" s="4">
        <f>ROUND((H94-J94),5)</f>
        <v>-10900</v>
      </c>
      <c r="M94" s="13"/>
      <c r="N94" s="16">
        <f>ROUND(IF(H94=0,IF(J94=0,0,SIGN(-J94)),IF(J94=0,SIGN(H94),(H94-J94)/ABS(J94))),5)</f>
        <v>-0.8549</v>
      </c>
    </row>
    <row r="95" spans="1:14" ht="12.75">
      <c r="A95" s="1"/>
      <c r="B95" s="1"/>
      <c r="C95" s="1" t="s">
        <v>71</v>
      </c>
      <c r="D95" s="1"/>
      <c r="E95" s="1"/>
      <c r="F95" s="1"/>
      <c r="G95" s="1"/>
      <c r="H95" s="2">
        <f>ROUND(SUM(H89:H90)+H94,5)</f>
        <v>2006.02</v>
      </c>
      <c r="I95" s="13"/>
      <c r="J95" s="2">
        <f>ROUND(SUM(J89:J90)+J94,5)</f>
        <v>12898.75</v>
      </c>
      <c r="K95" s="13"/>
      <c r="L95" s="2">
        <f>ROUND((H95-J95),5)</f>
        <v>-10892.73</v>
      </c>
      <c r="M95" s="13"/>
      <c r="N95" s="14">
        <f>ROUND(IF(H95=0,IF(J95=0,0,SIGN(-J95)),IF(J95=0,SIGN(H95),(H95-J95)/ABS(J95))),5)</f>
        <v>-0.84448</v>
      </c>
    </row>
    <row r="96" spans="1:14" ht="12.75">
      <c r="A96" s="1"/>
      <c r="B96" s="1"/>
      <c r="C96" s="1" t="s">
        <v>72</v>
      </c>
      <c r="D96" s="1"/>
      <c r="E96" s="1"/>
      <c r="F96" s="1"/>
      <c r="G96" s="1"/>
      <c r="H96" s="2"/>
      <c r="I96" s="13"/>
      <c r="J96" s="2"/>
      <c r="K96" s="13"/>
      <c r="L96" s="2"/>
      <c r="M96" s="13"/>
      <c r="N96" s="14"/>
    </row>
    <row r="97" spans="1:14" ht="12.75">
      <c r="A97" s="1"/>
      <c r="B97" s="1"/>
      <c r="C97" s="1"/>
      <c r="D97" s="1" t="s">
        <v>73</v>
      </c>
      <c r="E97" s="1"/>
      <c r="F97" s="1"/>
      <c r="G97" s="1"/>
      <c r="H97" s="2"/>
      <c r="I97" s="13"/>
      <c r="J97" s="2"/>
      <c r="K97" s="13"/>
      <c r="L97" s="2"/>
      <c r="M97" s="13"/>
      <c r="N97" s="14"/>
    </row>
    <row r="98" spans="1:14" ht="13.5" thickBot="1">
      <c r="A98" s="1"/>
      <c r="B98" s="1"/>
      <c r="C98" s="1"/>
      <c r="D98" s="1"/>
      <c r="E98" s="1" t="s">
        <v>69</v>
      </c>
      <c r="F98" s="1"/>
      <c r="G98" s="1"/>
      <c r="H98" s="3">
        <v>20857.4</v>
      </c>
      <c r="I98" s="13"/>
      <c r="J98" s="3">
        <v>10866.37</v>
      </c>
      <c r="K98" s="13"/>
      <c r="L98" s="3">
        <f>ROUND((H98-J98),5)</f>
        <v>9991.03</v>
      </c>
      <c r="M98" s="13"/>
      <c r="N98" s="15">
        <f>ROUND(IF(H98=0,IF(J98=0,0,SIGN(-J98)),IF(J98=0,SIGN(H98),(H98-J98)/ABS(J98))),5)</f>
        <v>0.91945</v>
      </c>
    </row>
    <row r="99" spans="1:14" ht="13.5" thickBot="1">
      <c r="A99" s="1"/>
      <c r="B99" s="1"/>
      <c r="C99" s="1"/>
      <c r="D99" s="1" t="s">
        <v>74</v>
      </c>
      <c r="E99" s="1"/>
      <c r="F99" s="1"/>
      <c r="G99" s="1"/>
      <c r="H99" s="4">
        <f>ROUND(SUM(H97:H98),5)</f>
        <v>20857.4</v>
      </c>
      <c r="I99" s="13"/>
      <c r="J99" s="4">
        <f>ROUND(SUM(J97:J98),5)</f>
        <v>10866.37</v>
      </c>
      <c r="K99" s="13"/>
      <c r="L99" s="4">
        <f>ROUND((H99-J99),5)</f>
        <v>9991.03</v>
      </c>
      <c r="M99" s="13"/>
      <c r="N99" s="16">
        <f>ROUND(IF(H99=0,IF(J99=0,0,SIGN(-J99)),IF(J99=0,SIGN(H99),(H99-J99)/ABS(J99))),5)</f>
        <v>0.91945</v>
      </c>
    </row>
    <row r="100" spans="1:14" ht="13.5" thickBot="1">
      <c r="A100" s="1"/>
      <c r="B100" s="1"/>
      <c r="C100" s="1" t="s">
        <v>75</v>
      </c>
      <c r="D100" s="1"/>
      <c r="E100" s="1"/>
      <c r="F100" s="1"/>
      <c r="G100" s="1"/>
      <c r="H100" s="4">
        <f>ROUND(H96+H99,5)</f>
        <v>20857.4</v>
      </c>
      <c r="I100" s="13"/>
      <c r="J100" s="4">
        <f>ROUND(J96+J99,5)</f>
        <v>10866.37</v>
      </c>
      <c r="K100" s="13"/>
      <c r="L100" s="4">
        <f>ROUND((H100-J100),5)</f>
        <v>9991.03</v>
      </c>
      <c r="M100" s="13"/>
      <c r="N100" s="16">
        <f>ROUND(IF(H100=0,IF(J100=0,0,SIGN(-J100)),IF(J100=0,SIGN(H100),(H100-J100)/ABS(J100))),5)</f>
        <v>0.91945</v>
      </c>
    </row>
    <row r="101" spans="1:14" ht="13.5" thickBot="1">
      <c r="A101" s="1"/>
      <c r="B101" s="1" t="s">
        <v>76</v>
      </c>
      <c r="C101" s="1"/>
      <c r="D101" s="1"/>
      <c r="E101" s="1"/>
      <c r="F101" s="1"/>
      <c r="G101" s="1"/>
      <c r="H101" s="4">
        <f>ROUND(H88+H95-H100,5)</f>
        <v>-18851.38</v>
      </c>
      <c r="I101" s="13"/>
      <c r="J101" s="4">
        <f>ROUND(J88+J95-J100,5)</f>
        <v>2032.38</v>
      </c>
      <c r="K101" s="13"/>
      <c r="L101" s="4">
        <f>ROUND((H101-J101),5)</f>
        <v>-20883.76</v>
      </c>
      <c r="M101" s="13"/>
      <c r="N101" s="16">
        <f>ROUND(IF(H101=0,IF(J101=0,0,SIGN(-J101)),IF(J101=0,SIGN(H101),(H101-J101)/ABS(J101))),5)</f>
        <v>-10.27552</v>
      </c>
    </row>
    <row r="102" spans="1:14" s="6" customFormat="1" ht="12" thickBot="1">
      <c r="A102" s="1" t="s">
        <v>77</v>
      </c>
      <c r="B102" s="1"/>
      <c r="C102" s="1"/>
      <c r="D102" s="1"/>
      <c r="E102" s="1"/>
      <c r="F102" s="1"/>
      <c r="G102" s="1"/>
      <c r="H102" s="5">
        <f>ROUND(H87+H101,5)</f>
        <v>211098.88</v>
      </c>
      <c r="I102" s="1"/>
      <c r="J102" s="5">
        <f>ROUND(J87+J101,5)</f>
        <v>353583.91</v>
      </c>
      <c r="K102" s="1"/>
      <c r="L102" s="5">
        <f>ROUND((H102-J102),5)</f>
        <v>-142485.03</v>
      </c>
      <c r="M102" s="1"/>
      <c r="N102" s="17">
        <f>ROUND(IF(H102=0,IF(J102=0,0,SIGN(-J102)),IF(J102=0,SIGN(H102),(H102-J102)/ABS(J102))),5)</f>
        <v>-0.40297</v>
      </c>
    </row>
    <row r="103" ht="13.5" thickTop="1"/>
  </sheetData>
  <sheetProtection/>
  <printOptions/>
  <pageMargins left="0.75" right="0.75" top="1" bottom="1" header="0.1" footer="0.5"/>
  <pageSetup horizontalDpi="600" verticalDpi="600" orientation="portrait"/>
  <headerFooter alignWithMargins="0">
    <oddHeader>&amp;L&amp;"Arial,Bold"&amp;8 11:59 AM
&amp;"Arial,Bold"&amp;8 04/07/17
&amp;"Arial,Bold"&amp;8 Cash Basis&amp;C&amp;"Arial,Bold"&amp;12 AgileAlliance
&amp;"Arial,Bold"&amp;14 Profit &amp;&amp; Loss Prev Year Comparison
&amp;"Arial,Bold"&amp;10 March 2017</oddHead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3" sqref="L23"/>
    </sheetView>
  </sheetViews>
  <sheetFormatPr defaultColWidth="8.8515625" defaultRowHeight="12.75"/>
  <cols>
    <col min="1" max="5" width="2.8515625" style="10" customWidth="1"/>
    <col min="6" max="6" width="15.8515625" style="10" customWidth="1"/>
    <col min="7" max="7" width="9.003906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98</v>
      </c>
    </row>
    <row r="2" spans="1:7" ht="13.5" thickTop="1">
      <c r="A2" s="1" t="s">
        <v>99</v>
      </c>
      <c r="B2" s="1"/>
      <c r="C2" s="1"/>
      <c r="D2" s="1"/>
      <c r="E2" s="1"/>
      <c r="F2" s="1"/>
      <c r="G2" s="2"/>
    </row>
    <row r="3" spans="1:7" ht="12.75">
      <c r="A3" s="1"/>
      <c r="B3" s="1" t="s">
        <v>100</v>
      </c>
      <c r="C3" s="1"/>
      <c r="D3" s="1"/>
      <c r="E3" s="1"/>
      <c r="F3" s="1"/>
      <c r="G3" s="2"/>
    </row>
    <row r="4" spans="1:7" ht="12.75">
      <c r="A4" s="1"/>
      <c r="B4" s="1"/>
      <c r="C4" s="1" t="s">
        <v>101</v>
      </c>
      <c r="D4" s="1"/>
      <c r="E4" s="1"/>
      <c r="F4" s="1"/>
      <c r="G4" s="2"/>
    </row>
    <row r="5" spans="1:7" ht="12.75">
      <c r="A5" s="1"/>
      <c r="B5" s="1"/>
      <c r="C5" s="1"/>
      <c r="D5" s="1" t="s">
        <v>102</v>
      </c>
      <c r="E5" s="1"/>
      <c r="F5" s="1"/>
      <c r="G5" s="2">
        <v>13630.62</v>
      </c>
    </row>
    <row r="6" spans="1:7" ht="13.5" thickBot="1">
      <c r="A6" s="1"/>
      <c r="B6" s="1"/>
      <c r="C6" s="1"/>
      <c r="D6" s="1" t="s">
        <v>103</v>
      </c>
      <c r="E6" s="1"/>
      <c r="F6" s="1"/>
      <c r="G6" s="3">
        <v>4711962.02</v>
      </c>
    </row>
    <row r="7" spans="1:7" ht="12.75">
      <c r="A7" s="1"/>
      <c r="B7" s="1"/>
      <c r="C7" s="1" t="s">
        <v>104</v>
      </c>
      <c r="D7" s="1"/>
      <c r="E7" s="1"/>
      <c r="F7" s="1"/>
      <c r="G7" s="2">
        <f>ROUND(SUM(G4:G6),5)</f>
        <v>4725592.64</v>
      </c>
    </row>
    <row r="8" spans="1:7" ht="12.75">
      <c r="A8" s="1"/>
      <c r="B8" s="1"/>
      <c r="C8" s="1" t="s">
        <v>105</v>
      </c>
      <c r="D8" s="1"/>
      <c r="E8" s="1"/>
      <c r="F8" s="1"/>
      <c r="G8" s="2"/>
    </row>
    <row r="9" spans="1:7" ht="12.75">
      <c r="A9" s="1"/>
      <c r="B9" s="1"/>
      <c r="C9" s="1"/>
      <c r="D9" s="1" t="s">
        <v>106</v>
      </c>
      <c r="E9" s="1"/>
      <c r="F9" s="1"/>
      <c r="G9" s="2">
        <v>3099</v>
      </c>
    </row>
    <row r="10" spans="1:7" ht="13.5" thickBot="1">
      <c r="A10" s="1"/>
      <c r="B10" s="1"/>
      <c r="C10" s="1"/>
      <c r="D10" s="1" t="s">
        <v>107</v>
      </c>
      <c r="E10" s="1"/>
      <c r="F10" s="1"/>
      <c r="G10" s="3">
        <v>6449</v>
      </c>
    </row>
    <row r="11" spans="1:7" ht="13.5" thickBot="1">
      <c r="A11" s="1"/>
      <c r="B11" s="1"/>
      <c r="C11" s="1" t="s">
        <v>108</v>
      </c>
      <c r="D11" s="1"/>
      <c r="E11" s="1"/>
      <c r="F11" s="1"/>
      <c r="G11" s="4">
        <f>ROUND(SUM(G8:G10),5)</f>
        <v>9548</v>
      </c>
    </row>
    <row r="12" spans="1:7" ht="13.5" thickBot="1">
      <c r="A12" s="1"/>
      <c r="B12" s="1" t="s">
        <v>109</v>
      </c>
      <c r="C12" s="1"/>
      <c r="D12" s="1"/>
      <c r="E12" s="1"/>
      <c r="F12" s="1"/>
      <c r="G12" s="4">
        <f>ROUND(G3+G7+G11,5)</f>
        <v>4735140.64</v>
      </c>
    </row>
    <row r="13" spans="1:7" s="6" customFormat="1" ht="12" thickBot="1">
      <c r="A13" s="1" t="s">
        <v>110</v>
      </c>
      <c r="B13" s="1"/>
      <c r="C13" s="1"/>
      <c r="D13" s="1"/>
      <c r="E13" s="1"/>
      <c r="F13" s="1"/>
      <c r="G13" s="5">
        <f>ROUND(G2+G12,5)</f>
        <v>4735140.64</v>
      </c>
    </row>
    <row r="14" spans="1:7" ht="13.5" thickTop="1">
      <c r="A14" s="1" t="s">
        <v>111</v>
      </c>
      <c r="B14" s="1"/>
      <c r="C14" s="1"/>
      <c r="D14" s="1"/>
      <c r="E14" s="1"/>
      <c r="F14" s="1"/>
      <c r="G14" s="2"/>
    </row>
    <row r="15" spans="1:7" ht="12.75">
      <c r="A15" s="1"/>
      <c r="B15" s="1" t="s">
        <v>112</v>
      </c>
      <c r="C15" s="1"/>
      <c r="D15" s="1"/>
      <c r="E15" s="1"/>
      <c r="F15" s="1"/>
      <c r="G15" s="2"/>
    </row>
    <row r="16" spans="1:7" ht="12.75">
      <c r="A16" s="1"/>
      <c r="B16" s="1"/>
      <c r="C16" s="1" t="s">
        <v>113</v>
      </c>
      <c r="D16" s="1"/>
      <c r="E16" s="1"/>
      <c r="F16" s="1"/>
      <c r="G16" s="2"/>
    </row>
    <row r="17" spans="1:7" ht="12.75">
      <c r="A17" s="1"/>
      <c r="B17" s="1"/>
      <c r="C17" s="1"/>
      <c r="D17" s="1" t="s">
        <v>114</v>
      </c>
      <c r="E17" s="1"/>
      <c r="F17" s="1"/>
      <c r="G17" s="2"/>
    </row>
    <row r="18" spans="1:7" ht="12.75">
      <c r="A18" s="1"/>
      <c r="B18" s="1"/>
      <c r="C18" s="1"/>
      <c r="D18" s="1"/>
      <c r="E18" s="1" t="s">
        <v>115</v>
      </c>
      <c r="F18" s="1"/>
      <c r="G18" s="2"/>
    </row>
    <row r="19" spans="1:7" ht="12.75">
      <c r="A19" s="1"/>
      <c r="B19" s="1"/>
      <c r="C19" s="1"/>
      <c r="D19" s="1"/>
      <c r="E19" s="1"/>
      <c r="F19" s="1" t="s">
        <v>116</v>
      </c>
      <c r="G19" s="2">
        <v>1534.72</v>
      </c>
    </row>
    <row r="20" spans="1:7" ht="13.5" thickBot="1">
      <c r="A20" s="1"/>
      <c r="B20" s="1"/>
      <c r="C20" s="1"/>
      <c r="D20" s="1"/>
      <c r="E20" s="1"/>
      <c r="F20" s="1" t="s">
        <v>117</v>
      </c>
      <c r="G20" s="3">
        <v>-96.73</v>
      </c>
    </row>
    <row r="21" spans="1:7" ht="13.5" thickBot="1">
      <c r="A21" s="1"/>
      <c r="B21" s="1"/>
      <c r="C21" s="1"/>
      <c r="D21" s="1"/>
      <c r="E21" s="1" t="s">
        <v>118</v>
      </c>
      <c r="F21" s="1"/>
      <c r="G21" s="4">
        <f>ROUND(SUM(G18:G20),5)</f>
        <v>1437.99</v>
      </c>
    </row>
    <row r="22" spans="1:7" ht="12.75">
      <c r="A22" s="1"/>
      <c r="B22" s="1"/>
      <c r="C22" s="1"/>
      <c r="D22" s="1" t="s">
        <v>119</v>
      </c>
      <c r="E22" s="1"/>
      <c r="F22" s="1"/>
      <c r="G22" s="2">
        <f>ROUND(G17+G21,5)</f>
        <v>1437.99</v>
      </c>
    </row>
    <row r="23" spans="1:7" ht="12.75">
      <c r="A23" s="1"/>
      <c r="B23" s="1"/>
      <c r="C23" s="1"/>
      <c r="D23" s="1" t="s">
        <v>120</v>
      </c>
      <c r="E23" s="1"/>
      <c r="F23" s="1"/>
      <c r="G23" s="2"/>
    </row>
    <row r="24" spans="1:7" ht="13.5" thickBot="1">
      <c r="A24" s="1"/>
      <c r="B24" s="1"/>
      <c r="C24" s="1"/>
      <c r="D24" s="1"/>
      <c r="E24" s="1" t="s">
        <v>121</v>
      </c>
      <c r="F24" s="1"/>
      <c r="G24" s="3">
        <v>7209.61</v>
      </c>
    </row>
    <row r="25" spans="1:7" ht="13.5" thickBot="1">
      <c r="A25" s="1"/>
      <c r="B25" s="1"/>
      <c r="C25" s="1"/>
      <c r="D25" s="1" t="s">
        <v>122</v>
      </c>
      <c r="E25" s="1"/>
      <c r="F25" s="1"/>
      <c r="G25" s="4">
        <f>ROUND(SUM(G23:G24),5)</f>
        <v>7209.61</v>
      </c>
    </row>
    <row r="26" spans="1:7" ht="13.5" thickBot="1">
      <c r="A26" s="1"/>
      <c r="B26" s="1"/>
      <c r="C26" s="1" t="s">
        <v>123</v>
      </c>
      <c r="D26" s="1"/>
      <c r="E26" s="1"/>
      <c r="F26" s="1"/>
      <c r="G26" s="4">
        <f>ROUND(G16+G22+G25,5)</f>
        <v>8647.6</v>
      </c>
    </row>
    <row r="27" spans="1:7" ht="12.75">
      <c r="A27" s="1"/>
      <c r="B27" s="1" t="s">
        <v>124</v>
      </c>
      <c r="C27" s="1"/>
      <c r="D27" s="1"/>
      <c r="E27" s="1"/>
      <c r="F27" s="1"/>
      <c r="G27" s="2">
        <f>ROUND(G15+G26,5)</f>
        <v>8647.6</v>
      </c>
    </row>
    <row r="28" spans="1:7" ht="12.75">
      <c r="A28" s="1"/>
      <c r="B28" s="1" t="s">
        <v>125</v>
      </c>
      <c r="C28" s="1"/>
      <c r="D28" s="1"/>
      <c r="E28" s="1"/>
      <c r="F28" s="1"/>
      <c r="G28" s="2"/>
    </row>
    <row r="29" spans="1:7" ht="12.75">
      <c r="A29" s="1"/>
      <c r="B29" s="1"/>
      <c r="C29" s="1" t="s">
        <v>126</v>
      </c>
      <c r="D29" s="1"/>
      <c r="E29" s="1"/>
      <c r="F29" s="1"/>
      <c r="G29" s="2">
        <v>4406706.87</v>
      </c>
    </row>
    <row r="30" spans="1:7" ht="13.5" thickBot="1">
      <c r="A30" s="1"/>
      <c r="B30" s="1"/>
      <c r="C30" s="1" t="s">
        <v>77</v>
      </c>
      <c r="D30" s="1"/>
      <c r="E30" s="1"/>
      <c r="F30" s="1"/>
      <c r="G30" s="3">
        <v>319786.17</v>
      </c>
    </row>
    <row r="31" spans="1:7" ht="13.5" thickBot="1">
      <c r="A31" s="1"/>
      <c r="B31" s="1" t="s">
        <v>127</v>
      </c>
      <c r="C31" s="1"/>
      <c r="D31" s="1"/>
      <c r="E31" s="1"/>
      <c r="F31" s="1"/>
      <c r="G31" s="4">
        <f>ROUND(SUM(G28:G30),5)</f>
        <v>4726493.04</v>
      </c>
    </row>
    <row r="32" spans="1:7" s="6" customFormat="1" ht="12" thickBot="1">
      <c r="A32" s="1" t="s">
        <v>128</v>
      </c>
      <c r="B32" s="1"/>
      <c r="C32" s="1"/>
      <c r="D32" s="1"/>
      <c r="E32" s="1"/>
      <c r="F32" s="1"/>
      <c r="G32" s="5">
        <f>ROUND(G14+G27+G31,5)</f>
        <v>4735140.64</v>
      </c>
    </row>
    <row r="33" ht="13.5" thickTop="1"/>
  </sheetData>
  <sheetProtection/>
  <printOptions/>
  <pageMargins left="0.75" right="0.75" top="1" bottom="1" header="0.1" footer="0.5"/>
  <pageSetup horizontalDpi="600" verticalDpi="600" orientation="portrait"/>
  <headerFooter alignWithMargins="0">
    <oddHeader>&amp;L&amp;"Arial,Bold"&amp;8 12:00 PM
&amp;"Arial,Bold"&amp;8 04/07/17
&amp;"Arial,Bold"&amp;8 Cash Basis&amp;C&amp;"Arial,Bold"&amp;12 AgileAlliance
&amp;"Arial,Bold"&amp;14 Balance Sheet
&amp;"Arial,Bold"&amp;10 As of March 31, 2017</oddHead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Q20" sqref="Q20"/>
    </sheetView>
  </sheetViews>
  <sheetFormatPr defaultColWidth="8.8515625" defaultRowHeight="12.75"/>
  <cols>
    <col min="1" max="5" width="2.8515625" style="10" customWidth="1"/>
    <col min="6" max="6" width="15.8515625" style="10" customWidth="1"/>
    <col min="7" max="7" width="9.00390625" style="11" bestFit="1" customWidth="1"/>
    <col min="8" max="8" width="2.140625" style="11" customWidth="1"/>
    <col min="9" max="9" width="9.00390625" style="11" bestFit="1" customWidth="1"/>
    <col min="10" max="10" width="2.140625" style="11" customWidth="1"/>
    <col min="11" max="11" width="9.00390625" style="11" bestFit="1" customWidth="1"/>
    <col min="12" max="12" width="2.140625" style="11" customWidth="1"/>
    <col min="13" max="13" width="7.28125" style="11" bestFit="1" customWidth="1"/>
  </cols>
  <sheetData>
    <row r="1" spans="1:13" ht="13.5" thickBot="1">
      <c r="A1" s="1"/>
      <c r="B1" s="1"/>
      <c r="C1" s="1"/>
      <c r="D1" s="1"/>
      <c r="E1" s="1"/>
      <c r="F1" s="1"/>
      <c r="G1" s="12"/>
      <c r="H1" s="12"/>
      <c r="I1" s="12"/>
      <c r="J1" s="12"/>
      <c r="K1" s="12"/>
      <c r="L1" s="12"/>
      <c r="M1" s="12"/>
    </row>
    <row r="2" spans="1:13" s="9" customFormat="1" ht="14.25" thickBot="1" thickTop="1">
      <c r="A2" s="7"/>
      <c r="B2" s="7"/>
      <c r="C2" s="7"/>
      <c r="D2" s="7"/>
      <c r="E2" s="7"/>
      <c r="F2" s="7"/>
      <c r="G2" s="18" t="s">
        <v>98</v>
      </c>
      <c r="H2" s="19"/>
      <c r="I2" s="18" t="s">
        <v>129</v>
      </c>
      <c r="J2" s="19"/>
      <c r="K2" s="18" t="s">
        <v>79</v>
      </c>
      <c r="L2" s="19"/>
      <c r="M2" s="18" t="s">
        <v>80</v>
      </c>
    </row>
    <row r="3" spans="1:13" ht="13.5" thickTop="1">
      <c r="A3" s="1" t="s">
        <v>99</v>
      </c>
      <c r="B3" s="1"/>
      <c r="C3" s="1"/>
      <c r="D3" s="1"/>
      <c r="E3" s="1"/>
      <c r="F3" s="1"/>
      <c r="G3" s="2"/>
      <c r="H3" s="13"/>
      <c r="I3" s="2"/>
      <c r="J3" s="13"/>
      <c r="K3" s="2"/>
      <c r="L3" s="13"/>
      <c r="M3" s="14"/>
    </row>
    <row r="4" spans="1:13" ht="12.75">
      <c r="A4" s="1"/>
      <c r="B4" s="1" t="s">
        <v>100</v>
      </c>
      <c r="C4" s="1"/>
      <c r="D4" s="1"/>
      <c r="E4" s="1"/>
      <c r="F4" s="1"/>
      <c r="G4" s="2"/>
      <c r="H4" s="13"/>
      <c r="I4" s="2"/>
      <c r="J4" s="13"/>
      <c r="K4" s="2"/>
      <c r="L4" s="13"/>
      <c r="M4" s="14"/>
    </row>
    <row r="5" spans="1:13" ht="12.75">
      <c r="A5" s="1"/>
      <c r="B5" s="1"/>
      <c r="C5" s="1" t="s">
        <v>101</v>
      </c>
      <c r="D5" s="1"/>
      <c r="E5" s="1"/>
      <c r="F5" s="1"/>
      <c r="G5" s="2"/>
      <c r="H5" s="13"/>
      <c r="I5" s="2"/>
      <c r="J5" s="13"/>
      <c r="K5" s="2"/>
      <c r="L5" s="13"/>
      <c r="M5" s="14"/>
    </row>
    <row r="6" spans="1:13" ht="12.75">
      <c r="A6" s="1"/>
      <c r="B6" s="1"/>
      <c r="C6" s="1"/>
      <c r="D6" s="1" t="s">
        <v>102</v>
      </c>
      <c r="E6" s="1"/>
      <c r="F6" s="1"/>
      <c r="G6" s="2">
        <v>13630.62</v>
      </c>
      <c r="H6" s="13"/>
      <c r="I6" s="2">
        <v>87921.14</v>
      </c>
      <c r="J6" s="13"/>
      <c r="K6" s="2">
        <f>ROUND((G6-I6),5)</f>
        <v>-74290.52</v>
      </c>
      <c r="L6" s="13"/>
      <c r="M6" s="14">
        <f>ROUND(IF(G6=0,IF(I6=0,0,SIGN(-I6)),IF(I6=0,SIGN(G6),(G6-I6)/ABS(I6))),5)</f>
        <v>-0.84497</v>
      </c>
    </row>
    <row r="7" spans="1:13" ht="13.5" thickBot="1">
      <c r="A7" s="1"/>
      <c r="B7" s="1"/>
      <c r="C7" s="1"/>
      <c r="D7" s="1" t="s">
        <v>103</v>
      </c>
      <c r="E7" s="1"/>
      <c r="F7" s="1"/>
      <c r="G7" s="3">
        <v>4711962.02</v>
      </c>
      <c r="H7" s="13"/>
      <c r="I7" s="3">
        <v>3626935.82</v>
      </c>
      <c r="J7" s="13"/>
      <c r="K7" s="3">
        <f>ROUND((G7-I7),5)</f>
        <v>1085026.2</v>
      </c>
      <c r="L7" s="13"/>
      <c r="M7" s="15">
        <f>ROUND(IF(G7=0,IF(I7=0,0,SIGN(-I7)),IF(I7=0,SIGN(G7),(G7-I7)/ABS(I7))),5)</f>
        <v>0.29916</v>
      </c>
    </row>
    <row r="8" spans="1:13" ht="12.75">
      <c r="A8" s="1"/>
      <c r="B8" s="1"/>
      <c r="C8" s="1" t="s">
        <v>104</v>
      </c>
      <c r="D8" s="1"/>
      <c r="E8" s="1"/>
      <c r="F8" s="1"/>
      <c r="G8" s="2">
        <f>ROUND(SUM(G5:G7),5)</f>
        <v>4725592.64</v>
      </c>
      <c r="H8" s="13"/>
      <c r="I8" s="2">
        <f>ROUND(SUM(I5:I7),5)</f>
        <v>3714856.96</v>
      </c>
      <c r="J8" s="13"/>
      <c r="K8" s="2">
        <f>ROUND((G8-I8),5)</f>
        <v>1010735.68</v>
      </c>
      <c r="L8" s="13"/>
      <c r="M8" s="14">
        <f>ROUND(IF(G8=0,IF(I8=0,0,SIGN(-I8)),IF(I8=0,SIGN(G8),(G8-I8)/ABS(I8))),5)</f>
        <v>0.27208</v>
      </c>
    </row>
    <row r="9" spans="1:13" ht="12.75">
      <c r="A9" s="1"/>
      <c r="B9" s="1"/>
      <c r="C9" s="1" t="s">
        <v>105</v>
      </c>
      <c r="D9" s="1"/>
      <c r="E9" s="1"/>
      <c r="F9" s="1"/>
      <c r="G9" s="2"/>
      <c r="H9" s="13"/>
      <c r="I9" s="2"/>
      <c r="J9" s="13"/>
      <c r="K9" s="2"/>
      <c r="L9" s="13"/>
      <c r="M9" s="14"/>
    </row>
    <row r="10" spans="1:13" ht="12.75">
      <c r="A10" s="1"/>
      <c r="B10" s="1"/>
      <c r="C10" s="1"/>
      <c r="D10" s="1" t="s">
        <v>106</v>
      </c>
      <c r="E10" s="1"/>
      <c r="F10" s="1"/>
      <c r="G10" s="2">
        <v>3099</v>
      </c>
      <c r="H10" s="13"/>
      <c r="I10" s="2">
        <v>3099</v>
      </c>
      <c r="J10" s="13"/>
      <c r="K10" s="2">
        <f>ROUND((G10-I10),5)</f>
        <v>0</v>
      </c>
      <c r="L10" s="13"/>
      <c r="M10" s="14">
        <f>ROUND(IF(G10=0,IF(I10=0,0,SIGN(-I10)),IF(I10=0,SIGN(G10),(G10-I10)/ABS(I10))),5)</f>
        <v>0</v>
      </c>
    </row>
    <row r="11" spans="1:13" ht="13.5" thickBot="1">
      <c r="A11" s="1"/>
      <c r="B11" s="1"/>
      <c r="C11" s="1"/>
      <c r="D11" s="1" t="s">
        <v>107</v>
      </c>
      <c r="E11" s="1"/>
      <c r="F11" s="1"/>
      <c r="G11" s="3">
        <v>6449</v>
      </c>
      <c r="H11" s="13"/>
      <c r="I11" s="3">
        <v>64427</v>
      </c>
      <c r="J11" s="13"/>
      <c r="K11" s="3">
        <f>ROUND((G11-I11),5)</f>
        <v>-57978</v>
      </c>
      <c r="L11" s="13"/>
      <c r="M11" s="15">
        <f>ROUND(IF(G11=0,IF(I11=0,0,SIGN(-I11)),IF(I11=0,SIGN(G11),(G11-I11)/ABS(I11))),5)</f>
        <v>-0.8999</v>
      </c>
    </row>
    <row r="12" spans="1:13" ht="13.5" thickBot="1">
      <c r="A12" s="1"/>
      <c r="B12" s="1"/>
      <c r="C12" s="1" t="s">
        <v>108</v>
      </c>
      <c r="D12" s="1"/>
      <c r="E12" s="1"/>
      <c r="F12" s="1"/>
      <c r="G12" s="4">
        <f>ROUND(SUM(G9:G11),5)</f>
        <v>9548</v>
      </c>
      <c r="H12" s="13"/>
      <c r="I12" s="4">
        <f>ROUND(SUM(I9:I11),5)</f>
        <v>67526</v>
      </c>
      <c r="J12" s="13"/>
      <c r="K12" s="4">
        <f>ROUND((G12-I12),5)</f>
        <v>-57978</v>
      </c>
      <c r="L12" s="13"/>
      <c r="M12" s="16">
        <f>ROUND(IF(G12=0,IF(I12=0,0,SIGN(-I12)),IF(I12=0,SIGN(G12),(G12-I12)/ABS(I12))),5)</f>
        <v>-0.8586</v>
      </c>
    </row>
    <row r="13" spans="1:13" ht="13.5" thickBot="1">
      <c r="A13" s="1"/>
      <c r="B13" s="1" t="s">
        <v>109</v>
      </c>
      <c r="C13" s="1"/>
      <c r="D13" s="1"/>
      <c r="E13" s="1"/>
      <c r="F13" s="1"/>
      <c r="G13" s="4">
        <f>ROUND(G4+G8+G12,5)</f>
        <v>4735140.64</v>
      </c>
      <c r="H13" s="13"/>
      <c r="I13" s="4">
        <f>ROUND(I4+I8+I12,5)</f>
        <v>3782382.96</v>
      </c>
      <c r="J13" s="13"/>
      <c r="K13" s="4">
        <f>ROUND((G13-I13),5)</f>
        <v>952757.68</v>
      </c>
      <c r="L13" s="13"/>
      <c r="M13" s="16">
        <f>ROUND(IF(G13=0,IF(I13=0,0,SIGN(-I13)),IF(I13=0,SIGN(G13),(G13-I13)/ABS(I13))),5)</f>
        <v>0.25189</v>
      </c>
    </row>
    <row r="14" spans="1:13" s="6" customFormat="1" ht="12" thickBot="1">
      <c r="A14" s="1" t="s">
        <v>110</v>
      </c>
      <c r="B14" s="1"/>
      <c r="C14" s="1"/>
      <c r="D14" s="1"/>
      <c r="E14" s="1"/>
      <c r="F14" s="1"/>
      <c r="G14" s="5">
        <f>ROUND(G3+G13,5)</f>
        <v>4735140.64</v>
      </c>
      <c r="H14" s="1"/>
      <c r="I14" s="5">
        <f>ROUND(I3+I13,5)</f>
        <v>3782382.96</v>
      </c>
      <c r="J14" s="1"/>
      <c r="K14" s="5">
        <f>ROUND((G14-I14),5)</f>
        <v>952757.68</v>
      </c>
      <c r="L14" s="1"/>
      <c r="M14" s="17">
        <f>ROUND(IF(G14=0,IF(I14=0,0,SIGN(-I14)),IF(I14=0,SIGN(G14),(G14-I14)/ABS(I14))),5)</f>
        <v>0.25189</v>
      </c>
    </row>
    <row r="15" spans="1:13" ht="13.5" thickTop="1">
      <c r="A15" s="1" t="s">
        <v>111</v>
      </c>
      <c r="B15" s="1"/>
      <c r="C15" s="1"/>
      <c r="D15" s="1"/>
      <c r="E15" s="1"/>
      <c r="F15" s="1"/>
      <c r="G15" s="2"/>
      <c r="H15" s="13"/>
      <c r="I15" s="2"/>
      <c r="J15" s="13"/>
      <c r="K15" s="2"/>
      <c r="L15" s="13"/>
      <c r="M15" s="14"/>
    </row>
    <row r="16" spans="1:13" ht="12.75">
      <c r="A16" s="1"/>
      <c r="B16" s="1" t="s">
        <v>112</v>
      </c>
      <c r="C16" s="1"/>
      <c r="D16" s="1"/>
      <c r="E16" s="1"/>
      <c r="F16" s="1"/>
      <c r="G16" s="2"/>
      <c r="H16" s="13"/>
      <c r="I16" s="2"/>
      <c r="J16" s="13"/>
      <c r="K16" s="2"/>
      <c r="L16" s="13"/>
      <c r="M16" s="14"/>
    </row>
    <row r="17" spans="1:13" ht="12.75">
      <c r="A17" s="1"/>
      <c r="B17" s="1"/>
      <c r="C17" s="1" t="s">
        <v>113</v>
      </c>
      <c r="D17" s="1"/>
      <c r="E17" s="1"/>
      <c r="F17" s="1"/>
      <c r="G17" s="2"/>
      <c r="H17" s="13"/>
      <c r="I17" s="2"/>
      <c r="J17" s="13"/>
      <c r="K17" s="2"/>
      <c r="L17" s="13"/>
      <c r="M17" s="14"/>
    </row>
    <row r="18" spans="1:13" ht="12.75">
      <c r="A18" s="1"/>
      <c r="B18" s="1"/>
      <c r="C18" s="1"/>
      <c r="D18" s="1" t="s">
        <v>114</v>
      </c>
      <c r="E18" s="1"/>
      <c r="F18" s="1"/>
      <c r="G18" s="2"/>
      <c r="H18" s="13"/>
      <c r="I18" s="2"/>
      <c r="J18" s="13"/>
      <c r="K18" s="2"/>
      <c r="L18" s="13"/>
      <c r="M18" s="14"/>
    </row>
    <row r="19" spans="1:13" ht="12.75">
      <c r="A19" s="1"/>
      <c r="B19" s="1"/>
      <c r="C19" s="1"/>
      <c r="D19" s="1"/>
      <c r="E19" s="1" t="s">
        <v>115</v>
      </c>
      <c r="F19" s="1"/>
      <c r="G19" s="2"/>
      <c r="H19" s="13"/>
      <c r="I19" s="2"/>
      <c r="J19" s="13"/>
      <c r="K19" s="2"/>
      <c r="L19" s="13"/>
      <c r="M19" s="14"/>
    </row>
    <row r="20" spans="1:13" ht="12.75">
      <c r="A20" s="1"/>
      <c r="B20" s="1"/>
      <c r="C20" s="1"/>
      <c r="D20" s="1"/>
      <c r="E20" s="1"/>
      <c r="F20" s="1" t="s">
        <v>116</v>
      </c>
      <c r="G20" s="2">
        <v>1534.72</v>
      </c>
      <c r="H20" s="13"/>
      <c r="I20" s="2">
        <v>268.89</v>
      </c>
      <c r="J20" s="13"/>
      <c r="K20" s="2">
        <f>ROUND((G20-I20),5)</f>
        <v>1265.83</v>
      </c>
      <c r="L20" s="13"/>
      <c r="M20" s="14">
        <f>ROUND(IF(G20=0,IF(I20=0,0,SIGN(-I20)),IF(I20=0,SIGN(G20),(G20-I20)/ABS(I20))),5)</f>
        <v>4.70761</v>
      </c>
    </row>
    <row r="21" spans="1:13" ht="13.5" thickBot="1">
      <c r="A21" s="1"/>
      <c r="B21" s="1"/>
      <c r="C21" s="1"/>
      <c r="D21" s="1"/>
      <c r="E21" s="1"/>
      <c r="F21" s="1" t="s">
        <v>117</v>
      </c>
      <c r="G21" s="3">
        <v>-96.73</v>
      </c>
      <c r="H21" s="13"/>
      <c r="I21" s="3">
        <v>934.8</v>
      </c>
      <c r="J21" s="13"/>
      <c r="K21" s="3">
        <f>ROUND((G21-I21),5)</f>
        <v>-1031.53</v>
      </c>
      <c r="L21" s="13"/>
      <c r="M21" s="15">
        <f>ROUND(IF(G21=0,IF(I21=0,0,SIGN(-I21)),IF(I21=0,SIGN(G21),(G21-I21)/ABS(I21))),5)</f>
        <v>-1.10348</v>
      </c>
    </row>
    <row r="22" spans="1:13" ht="13.5" thickBot="1">
      <c r="A22" s="1"/>
      <c r="B22" s="1"/>
      <c r="C22" s="1"/>
      <c r="D22" s="1"/>
      <c r="E22" s="1" t="s">
        <v>118</v>
      </c>
      <c r="F22" s="1"/>
      <c r="G22" s="4">
        <f>ROUND(SUM(G19:G21),5)</f>
        <v>1437.99</v>
      </c>
      <c r="H22" s="13"/>
      <c r="I22" s="4">
        <f>ROUND(SUM(I19:I21),5)</f>
        <v>1203.69</v>
      </c>
      <c r="J22" s="13"/>
      <c r="K22" s="4">
        <f>ROUND((G22-I22),5)</f>
        <v>234.3</v>
      </c>
      <c r="L22" s="13"/>
      <c r="M22" s="16">
        <f>ROUND(IF(G22=0,IF(I22=0,0,SIGN(-I22)),IF(I22=0,SIGN(G22),(G22-I22)/ABS(I22))),5)</f>
        <v>0.19465</v>
      </c>
    </row>
    <row r="23" spans="1:13" ht="12.75">
      <c r="A23" s="1"/>
      <c r="B23" s="1"/>
      <c r="C23" s="1"/>
      <c r="D23" s="1" t="s">
        <v>119</v>
      </c>
      <c r="E23" s="1"/>
      <c r="F23" s="1"/>
      <c r="G23" s="2">
        <f>ROUND(G18+G22,5)</f>
        <v>1437.99</v>
      </c>
      <c r="H23" s="13"/>
      <c r="I23" s="2">
        <f>ROUND(I18+I22,5)</f>
        <v>1203.69</v>
      </c>
      <c r="J23" s="13"/>
      <c r="K23" s="2">
        <f>ROUND((G23-I23),5)</f>
        <v>234.3</v>
      </c>
      <c r="L23" s="13"/>
      <c r="M23" s="14">
        <f>ROUND(IF(G23=0,IF(I23=0,0,SIGN(-I23)),IF(I23=0,SIGN(G23),(G23-I23)/ABS(I23))),5)</f>
        <v>0.19465</v>
      </c>
    </row>
    <row r="24" spans="1:13" ht="12.75">
      <c r="A24" s="1"/>
      <c r="B24" s="1"/>
      <c r="C24" s="1"/>
      <c r="D24" s="1" t="s">
        <v>120</v>
      </c>
      <c r="E24" s="1"/>
      <c r="F24" s="1"/>
      <c r="G24" s="2"/>
      <c r="H24" s="13"/>
      <c r="I24" s="2"/>
      <c r="J24" s="13"/>
      <c r="K24" s="2"/>
      <c r="L24" s="13"/>
      <c r="M24" s="14"/>
    </row>
    <row r="25" spans="1:13" ht="13.5" thickBot="1">
      <c r="A25" s="1"/>
      <c r="B25" s="1"/>
      <c r="C25" s="1"/>
      <c r="D25" s="1"/>
      <c r="E25" s="1" t="s">
        <v>121</v>
      </c>
      <c r="F25" s="1"/>
      <c r="G25" s="3">
        <v>7209.61</v>
      </c>
      <c r="H25" s="13"/>
      <c r="I25" s="3">
        <v>7243.61</v>
      </c>
      <c r="J25" s="13"/>
      <c r="K25" s="3">
        <f>ROUND((G25-I25),5)</f>
        <v>-34</v>
      </c>
      <c r="L25" s="13"/>
      <c r="M25" s="15">
        <f>ROUND(IF(G25=0,IF(I25=0,0,SIGN(-I25)),IF(I25=0,SIGN(G25),(G25-I25)/ABS(I25))),5)</f>
        <v>-0.00469</v>
      </c>
    </row>
    <row r="26" spans="1:13" ht="13.5" thickBot="1">
      <c r="A26" s="1"/>
      <c r="B26" s="1"/>
      <c r="C26" s="1"/>
      <c r="D26" s="1" t="s">
        <v>122</v>
      </c>
      <c r="E26" s="1"/>
      <c r="F26" s="1"/>
      <c r="G26" s="4">
        <f>ROUND(SUM(G24:G25),5)</f>
        <v>7209.61</v>
      </c>
      <c r="H26" s="13"/>
      <c r="I26" s="4">
        <f>ROUND(SUM(I24:I25),5)</f>
        <v>7243.61</v>
      </c>
      <c r="J26" s="13"/>
      <c r="K26" s="4">
        <f>ROUND((G26-I26),5)</f>
        <v>-34</v>
      </c>
      <c r="L26" s="13"/>
      <c r="M26" s="16">
        <f>ROUND(IF(G26=0,IF(I26=0,0,SIGN(-I26)),IF(I26=0,SIGN(G26),(G26-I26)/ABS(I26))),5)</f>
        <v>-0.00469</v>
      </c>
    </row>
    <row r="27" spans="1:13" ht="13.5" thickBot="1">
      <c r="A27" s="1"/>
      <c r="B27" s="1"/>
      <c r="C27" s="1" t="s">
        <v>123</v>
      </c>
      <c r="D27" s="1"/>
      <c r="E27" s="1"/>
      <c r="F27" s="1"/>
      <c r="G27" s="4">
        <f>ROUND(G17+G23+G26,5)</f>
        <v>8647.6</v>
      </c>
      <c r="H27" s="13"/>
      <c r="I27" s="4">
        <f>ROUND(I17+I23+I26,5)</f>
        <v>8447.3</v>
      </c>
      <c r="J27" s="13"/>
      <c r="K27" s="4">
        <f>ROUND((G27-I27),5)</f>
        <v>200.3</v>
      </c>
      <c r="L27" s="13"/>
      <c r="M27" s="16">
        <f>ROUND(IF(G27=0,IF(I27=0,0,SIGN(-I27)),IF(I27=0,SIGN(G27),(G27-I27)/ABS(I27))),5)</f>
        <v>0.02371</v>
      </c>
    </row>
    <row r="28" spans="1:13" ht="12.75">
      <c r="A28" s="1"/>
      <c r="B28" s="1" t="s">
        <v>124</v>
      </c>
      <c r="C28" s="1"/>
      <c r="D28" s="1"/>
      <c r="E28" s="1"/>
      <c r="F28" s="1"/>
      <c r="G28" s="2">
        <f>ROUND(G16+G27,5)</f>
        <v>8647.6</v>
      </c>
      <c r="H28" s="13"/>
      <c r="I28" s="2">
        <f>ROUND(I16+I27,5)</f>
        <v>8447.3</v>
      </c>
      <c r="J28" s="13"/>
      <c r="K28" s="2">
        <f>ROUND((G28-I28),5)</f>
        <v>200.3</v>
      </c>
      <c r="L28" s="13"/>
      <c r="M28" s="14">
        <f>ROUND(IF(G28=0,IF(I28=0,0,SIGN(-I28)),IF(I28=0,SIGN(G28),(G28-I28)/ABS(I28))),5)</f>
        <v>0.02371</v>
      </c>
    </row>
    <row r="29" spans="1:13" ht="12.75">
      <c r="A29" s="1"/>
      <c r="B29" s="1" t="s">
        <v>125</v>
      </c>
      <c r="C29" s="1"/>
      <c r="D29" s="1"/>
      <c r="E29" s="1"/>
      <c r="F29" s="1"/>
      <c r="G29" s="2"/>
      <c r="H29" s="13"/>
      <c r="I29" s="2"/>
      <c r="J29" s="13"/>
      <c r="K29" s="2"/>
      <c r="L29" s="13"/>
      <c r="M29" s="14"/>
    </row>
    <row r="30" spans="1:13" ht="12.75">
      <c r="A30" s="1"/>
      <c r="B30" s="1"/>
      <c r="C30" s="1" t="s">
        <v>126</v>
      </c>
      <c r="D30" s="1"/>
      <c r="E30" s="1"/>
      <c r="F30" s="1"/>
      <c r="G30" s="2">
        <v>4406706.87</v>
      </c>
      <c r="H30" s="13"/>
      <c r="I30" s="2">
        <v>3524084.21</v>
      </c>
      <c r="J30" s="13"/>
      <c r="K30" s="2">
        <f>ROUND((G30-I30),5)</f>
        <v>882622.66</v>
      </c>
      <c r="L30" s="13"/>
      <c r="M30" s="14">
        <f>ROUND(IF(G30=0,IF(I30=0,0,SIGN(-I30)),IF(I30=0,SIGN(G30),(G30-I30)/ABS(I30))),5)</f>
        <v>0.25045</v>
      </c>
    </row>
    <row r="31" spans="1:13" ht="13.5" thickBot="1">
      <c r="A31" s="1"/>
      <c r="B31" s="1"/>
      <c r="C31" s="1" t="s">
        <v>77</v>
      </c>
      <c r="D31" s="1"/>
      <c r="E31" s="1"/>
      <c r="F31" s="1"/>
      <c r="G31" s="3">
        <v>319786.17</v>
      </c>
      <c r="H31" s="13"/>
      <c r="I31" s="3">
        <v>249851.45</v>
      </c>
      <c r="J31" s="13"/>
      <c r="K31" s="3">
        <f>ROUND((G31-I31),5)</f>
        <v>69934.72</v>
      </c>
      <c r="L31" s="13"/>
      <c r="M31" s="15">
        <f>ROUND(IF(G31=0,IF(I31=0,0,SIGN(-I31)),IF(I31=0,SIGN(G31),(G31-I31)/ABS(I31))),5)</f>
        <v>0.27991</v>
      </c>
    </row>
    <row r="32" spans="1:13" ht="13.5" thickBot="1">
      <c r="A32" s="1"/>
      <c r="B32" s="1" t="s">
        <v>127</v>
      </c>
      <c r="C32" s="1"/>
      <c r="D32" s="1"/>
      <c r="E32" s="1"/>
      <c r="F32" s="1"/>
      <c r="G32" s="4">
        <f>ROUND(SUM(G29:G31),5)</f>
        <v>4726493.04</v>
      </c>
      <c r="H32" s="13"/>
      <c r="I32" s="4">
        <f>ROUND(SUM(I29:I31),5)</f>
        <v>3773935.66</v>
      </c>
      <c r="J32" s="13"/>
      <c r="K32" s="4">
        <f>ROUND((G32-I32),5)</f>
        <v>952557.38</v>
      </c>
      <c r="L32" s="13"/>
      <c r="M32" s="16">
        <f>ROUND(IF(G32=0,IF(I32=0,0,SIGN(-I32)),IF(I32=0,SIGN(G32),(G32-I32)/ABS(I32))),5)</f>
        <v>0.2524</v>
      </c>
    </row>
    <row r="33" spans="1:13" s="6" customFormat="1" ht="12" thickBot="1">
      <c r="A33" s="1" t="s">
        <v>128</v>
      </c>
      <c r="B33" s="1"/>
      <c r="C33" s="1"/>
      <c r="D33" s="1"/>
      <c r="E33" s="1"/>
      <c r="F33" s="1"/>
      <c r="G33" s="5">
        <f>ROUND(G15+G28+G32,5)</f>
        <v>4735140.64</v>
      </c>
      <c r="H33" s="1"/>
      <c r="I33" s="5">
        <f>ROUND(I15+I28+I32,5)</f>
        <v>3782382.96</v>
      </c>
      <c r="J33" s="1"/>
      <c r="K33" s="5">
        <f>ROUND((G33-I33),5)</f>
        <v>952757.68</v>
      </c>
      <c r="L33" s="1"/>
      <c r="M33" s="17">
        <f>ROUND(IF(G33=0,IF(I33=0,0,SIGN(-I33)),IF(I33=0,SIGN(G33),(G33-I33)/ABS(I33))),5)</f>
        <v>0.25189</v>
      </c>
    </row>
    <row r="34" ht="13.5" thickTop="1"/>
  </sheetData>
  <sheetProtection/>
  <printOptions/>
  <pageMargins left="0.75" right="0.75" top="1" bottom="1" header="0.1" footer="0.5"/>
  <pageSetup horizontalDpi="600" verticalDpi="600" orientation="portrait"/>
  <headerFooter alignWithMargins="0">
    <oddHeader>&amp;L&amp;"Arial,Bold"&amp;8 12:01 PM
&amp;"Arial,Bold"&amp;8 04/07/17
&amp;"Arial,Bold"&amp;8 Cash Basis&amp;C&amp;"Arial,Bold"&amp;12 AgileAlliance
&amp;"Arial,Bold"&amp;14 Balance Sheet Prev Year Comparison
&amp;"Arial,Bold"&amp;10 As of March 31, 2017</oddHeader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22" sqref="I22"/>
    </sheetView>
  </sheetViews>
  <sheetFormatPr defaultColWidth="8.8515625" defaultRowHeight="12.75"/>
  <cols>
    <col min="1" max="4" width="2.8515625" style="10" customWidth="1"/>
    <col min="5" max="5" width="24.8515625" style="10" customWidth="1"/>
    <col min="6" max="6" width="9.00390625" style="11" bestFit="1" customWidth="1"/>
  </cols>
  <sheetData>
    <row r="1" spans="1:6" s="9" customFormat="1" ht="13.5" thickBot="1">
      <c r="A1" s="7"/>
      <c r="B1" s="7"/>
      <c r="C1" s="7"/>
      <c r="D1" s="7"/>
      <c r="E1" s="7"/>
      <c r="F1" s="8" t="s">
        <v>0</v>
      </c>
    </row>
    <row r="2" spans="1:6" ht="13.5" thickTop="1">
      <c r="A2" s="1"/>
      <c r="B2" s="1"/>
      <c r="C2" s="1" t="s">
        <v>130</v>
      </c>
      <c r="D2" s="1"/>
      <c r="E2" s="1"/>
      <c r="F2" s="2"/>
    </row>
    <row r="3" spans="1:6" ht="12.75">
      <c r="A3" s="1"/>
      <c r="B3" s="1"/>
      <c r="C3" s="1"/>
      <c r="D3" s="1" t="s">
        <v>77</v>
      </c>
      <c r="E3" s="1"/>
      <c r="F3" s="2">
        <v>271890.88</v>
      </c>
    </row>
    <row r="4" spans="1:6" ht="12.75">
      <c r="A4" s="1"/>
      <c r="B4" s="1"/>
      <c r="C4" s="1"/>
      <c r="D4" s="1" t="s">
        <v>131</v>
      </c>
      <c r="E4" s="1"/>
      <c r="F4" s="2"/>
    </row>
    <row r="5" spans="1:6" ht="12.75">
      <c r="A5" s="1"/>
      <c r="B5" s="1"/>
      <c r="C5" s="1"/>
      <c r="D5" s="1" t="s">
        <v>132</v>
      </c>
      <c r="E5" s="1"/>
      <c r="F5" s="2"/>
    </row>
    <row r="6" spans="1:6" ht="12.75">
      <c r="A6" s="1"/>
      <c r="B6" s="1"/>
      <c r="C6" s="1"/>
      <c r="D6" s="1"/>
      <c r="E6" s="1" t="s">
        <v>133</v>
      </c>
      <c r="F6" s="2">
        <v>-60792</v>
      </c>
    </row>
    <row r="7" spans="1:6" ht="13.5" thickBot="1">
      <c r="A7" s="1"/>
      <c r="B7" s="1"/>
      <c r="C7" s="1"/>
      <c r="D7" s="1"/>
      <c r="E7" s="1" t="s">
        <v>134</v>
      </c>
      <c r="F7" s="3">
        <v>770.86</v>
      </c>
    </row>
    <row r="8" spans="1:6" ht="13.5" thickBot="1">
      <c r="A8" s="1"/>
      <c r="B8" s="1"/>
      <c r="C8" s="1" t="s">
        <v>135</v>
      </c>
      <c r="D8" s="1"/>
      <c r="E8" s="1"/>
      <c r="F8" s="4">
        <f>ROUND(SUM(F2:F3)+SUM(F6:F7),5)</f>
        <v>211869.74</v>
      </c>
    </row>
    <row r="9" spans="1:6" ht="12.75">
      <c r="A9" s="1"/>
      <c r="B9" s="1" t="s">
        <v>136</v>
      </c>
      <c r="C9" s="1"/>
      <c r="D9" s="1"/>
      <c r="E9" s="1"/>
      <c r="F9" s="2">
        <f>F8</f>
        <v>211869.74</v>
      </c>
    </row>
    <row r="10" spans="1:6" ht="13.5" thickBot="1">
      <c r="A10" s="1"/>
      <c r="B10" s="1" t="s">
        <v>137</v>
      </c>
      <c r="C10" s="1"/>
      <c r="D10" s="1"/>
      <c r="E10" s="1"/>
      <c r="F10" s="3">
        <v>4521058.79</v>
      </c>
    </row>
    <row r="11" spans="1:6" s="6" customFormat="1" ht="12" thickBot="1">
      <c r="A11" s="1" t="s">
        <v>138</v>
      </c>
      <c r="B11" s="1"/>
      <c r="C11" s="1"/>
      <c r="D11" s="1"/>
      <c r="E11" s="1"/>
      <c r="F11" s="5">
        <f>ROUND(SUM(F9:F10),5)</f>
        <v>4732928.53</v>
      </c>
    </row>
    <row r="12" ht="13.5" thickTop="1"/>
  </sheetData>
  <sheetProtection/>
  <printOptions/>
  <pageMargins left="0.75" right="0.75" top="1" bottom="1" header="0.1" footer="0.5"/>
  <pageSetup horizontalDpi="600" verticalDpi="600" orientation="portrait"/>
  <headerFooter alignWithMargins="0">
    <oddHeader>&amp;L&amp;"Arial,Bold"&amp;8 12:03 PM
&amp;"Arial,Bold"&amp;8 04/07/17
&amp;"Arial,Bold"&amp;8 &amp;C&amp;"Arial,Bold"&amp;12 AgileAlliance
&amp;"Arial,Bold"&amp;14 Statement of Cash Flows
&amp;"Arial,Bold"&amp;10 March 2017</oddHead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5" sqref="K25"/>
    </sheetView>
  </sheetViews>
  <sheetFormatPr defaultColWidth="8.8515625" defaultRowHeight="12.75"/>
  <cols>
    <col min="1" max="1" width="2.8515625" style="10" customWidth="1"/>
    <col min="2" max="2" width="24.8515625" style="10" customWidth="1"/>
    <col min="3" max="3" width="7.8515625" style="11" bestFit="1" customWidth="1"/>
    <col min="4" max="4" width="2.140625" style="11" customWidth="1"/>
    <col min="5" max="5" width="7.00390625" style="11" bestFit="1" customWidth="1"/>
    <col min="6" max="6" width="2.140625" style="11" customWidth="1"/>
    <col min="7" max="7" width="6.140625" style="11" bestFit="1" customWidth="1"/>
    <col min="8" max="8" width="2.140625" style="11" customWidth="1"/>
    <col min="9" max="9" width="5.00390625" style="11" bestFit="1" customWidth="1"/>
    <col min="10" max="10" width="2.140625" style="11" customWidth="1"/>
    <col min="11" max="11" width="5.00390625" style="11" bestFit="1" customWidth="1"/>
    <col min="12" max="12" width="2.140625" style="11" customWidth="1"/>
    <col min="13" max="13" width="7.8515625" style="11" bestFit="1" customWidth="1"/>
  </cols>
  <sheetData>
    <row r="1" spans="1:13" s="9" customFormat="1" ht="13.5" thickBot="1">
      <c r="A1" s="7"/>
      <c r="B1" s="7"/>
      <c r="C1" s="8" t="s">
        <v>139</v>
      </c>
      <c r="D1" s="19"/>
      <c r="E1" s="8" t="s">
        <v>140</v>
      </c>
      <c r="F1" s="19"/>
      <c r="G1" s="8" t="s">
        <v>141</v>
      </c>
      <c r="H1" s="19"/>
      <c r="I1" s="8" t="s">
        <v>142</v>
      </c>
      <c r="J1" s="19"/>
      <c r="K1" s="8" t="s">
        <v>143</v>
      </c>
      <c r="L1" s="19"/>
      <c r="M1" s="8" t="s">
        <v>144</v>
      </c>
    </row>
    <row r="2" spans="1:13" ht="13.5" thickTop="1">
      <c r="A2" s="1"/>
      <c r="B2" s="1"/>
      <c r="C2" s="2">
        <v>17000</v>
      </c>
      <c r="D2" s="13"/>
      <c r="E2" s="2">
        <v>0</v>
      </c>
      <c r="F2" s="13"/>
      <c r="G2" s="2">
        <v>0</v>
      </c>
      <c r="H2" s="13"/>
      <c r="I2" s="2">
        <v>0</v>
      </c>
      <c r="J2" s="13"/>
      <c r="K2" s="2">
        <v>0</v>
      </c>
      <c r="L2" s="13"/>
      <c r="M2" s="2">
        <f aca="true" t="shared" si="0" ref="M2:M23">ROUND(SUM(C2:K2),5)</f>
        <v>17000</v>
      </c>
    </row>
    <row r="3" spans="1:13" ht="12.75">
      <c r="A3" s="1"/>
      <c r="B3" s="1"/>
      <c r="C3" s="2">
        <v>0</v>
      </c>
      <c r="D3" s="13"/>
      <c r="E3" s="2">
        <v>14792</v>
      </c>
      <c r="F3" s="13"/>
      <c r="G3" s="2">
        <v>0</v>
      </c>
      <c r="H3" s="13"/>
      <c r="I3" s="2">
        <v>0</v>
      </c>
      <c r="J3" s="13"/>
      <c r="K3" s="2">
        <v>0</v>
      </c>
      <c r="L3" s="13"/>
      <c r="M3" s="2">
        <f t="shared" si="0"/>
        <v>14792</v>
      </c>
    </row>
    <row r="4" spans="1:13" ht="12.75">
      <c r="A4" s="1"/>
      <c r="B4" s="1"/>
      <c r="C4" s="2">
        <v>15000</v>
      </c>
      <c r="D4" s="13"/>
      <c r="E4" s="2">
        <v>15000</v>
      </c>
      <c r="F4" s="13"/>
      <c r="G4" s="2">
        <v>0</v>
      </c>
      <c r="H4" s="13"/>
      <c r="I4" s="2">
        <v>0</v>
      </c>
      <c r="J4" s="13"/>
      <c r="K4" s="2">
        <v>0</v>
      </c>
      <c r="L4" s="13"/>
      <c r="M4" s="2">
        <f t="shared" si="0"/>
        <v>30000</v>
      </c>
    </row>
    <row r="5" spans="1:13" ht="12.75">
      <c r="A5" s="1"/>
      <c r="B5" s="1"/>
      <c r="C5" s="2">
        <v>22500</v>
      </c>
      <c r="D5" s="13"/>
      <c r="E5" s="2">
        <v>0</v>
      </c>
      <c r="F5" s="13"/>
      <c r="G5" s="2">
        <v>0</v>
      </c>
      <c r="H5" s="13"/>
      <c r="I5" s="2">
        <v>0</v>
      </c>
      <c r="J5" s="13"/>
      <c r="K5" s="2">
        <v>0</v>
      </c>
      <c r="L5" s="13"/>
      <c r="M5" s="2">
        <f t="shared" si="0"/>
        <v>22500</v>
      </c>
    </row>
    <row r="6" spans="1:13" ht="12.75">
      <c r="A6" s="1"/>
      <c r="B6" s="1"/>
      <c r="C6" s="2">
        <v>2500</v>
      </c>
      <c r="D6" s="13"/>
      <c r="E6" s="2">
        <v>0</v>
      </c>
      <c r="F6" s="13"/>
      <c r="G6" s="2">
        <v>0</v>
      </c>
      <c r="H6" s="13"/>
      <c r="I6" s="2">
        <v>0</v>
      </c>
      <c r="J6" s="13"/>
      <c r="K6" s="2">
        <v>0</v>
      </c>
      <c r="L6" s="13"/>
      <c r="M6" s="2">
        <f t="shared" si="0"/>
        <v>2500</v>
      </c>
    </row>
    <row r="7" spans="1:13" ht="12.75">
      <c r="A7" s="1"/>
      <c r="B7" s="1"/>
      <c r="C7" s="2">
        <v>2500</v>
      </c>
      <c r="D7" s="13"/>
      <c r="E7" s="2">
        <v>0</v>
      </c>
      <c r="F7" s="13"/>
      <c r="G7" s="2">
        <v>0</v>
      </c>
      <c r="H7" s="13"/>
      <c r="I7" s="2">
        <v>0</v>
      </c>
      <c r="J7" s="13"/>
      <c r="K7" s="2">
        <v>0</v>
      </c>
      <c r="L7" s="13"/>
      <c r="M7" s="2">
        <f t="shared" si="0"/>
        <v>2500</v>
      </c>
    </row>
    <row r="8" spans="1:13" ht="12.75">
      <c r="A8" s="1"/>
      <c r="B8" s="1"/>
      <c r="C8" s="2">
        <v>27000</v>
      </c>
      <c r="D8" s="13"/>
      <c r="E8" s="2">
        <v>0</v>
      </c>
      <c r="F8" s="13"/>
      <c r="G8" s="2">
        <v>0</v>
      </c>
      <c r="H8" s="13"/>
      <c r="I8" s="2">
        <v>0</v>
      </c>
      <c r="J8" s="13"/>
      <c r="K8" s="2">
        <v>0</v>
      </c>
      <c r="L8" s="13"/>
      <c r="M8" s="2">
        <f t="shared" si="0"/>
        <v>27000</v>
      </c>
    </row>
    <row r="9" spans="1:13" ht="12.75">
      <c r="A9" s="1"/>
      <c r="B9" s="1"/>
      <c r="C9" s="2">
        <v>8500</v>
      </c>
      <c r="D9" s="13"/>
      <c r="E9" s="2">
        <v>2500</v>
      </c>
      <c r="F9" s="13"/>
      <c r="G9" s="2">
        <v>0</v>
      </c>
      <c r="H9" s="13"/>
      <c r="I9" s="2">
        <v>0</v>
      </c>
      <c r="J9" s="13"/>
      <c r="K9" s="2">
        <v>0</v>
      </c>
      <c r="L9" s="13"/>
      <c r="M9" s="2">
        <f t="shared" si="0"/>
        <v>11000</v>
      </c>
    </row>
    <row r="10" spans="1:13" ht="12.75">
      <c r="A10" s="1"/>
      <c r="B10" s="1"/>
      <c r="C10" s="2">
        <v>1750</v>
      </c>
      <c r="D10" s="13"/>
      <c r="E10" s="2">
        <v>0</v>
      </c>
      <c r="F10" s="13"/>
      <c r="G10" s="2">
        <v>0</v>
      </c>
      <c r="H10" s="13"/>
      <c r="I10" s="2">
        <v>0</v>
      </c>
      <c r="J10" s="13"/>
      <c r="K10" s="2">
        <v>0</v>
      </c>
      <c r="L10" s="13"/>
      <c r="M10" s="2">
        <f t="shared" si="0"/>
        <v>1750</v>
      </c>
    </row>
    <row r="11" spans="1:13" ht="12.75">
      <c r="A11" s="1"/>
      <c r="B11" s="1"/>
      <c r="C11" s="2">
        <v>0</v>
      </c>
      <c r="D11" s="13"/>
      <c r="E11" s="2">
        <v>0</v>
      </c>
      <c r="F11" s="13"/>
      <c r="G11" s="2">
        <v>0</v>
      </c>
      <c r="H11" s="13"/>
      <c r="I11" s="2">
        <v>0</v>
      </c>
      <c r="J11" s="13"/>
      <c r="K11" s="2">
        <v>150</v>
      </c>
      <c r="L11" s="13"/>
      <c r="M11" s="2">
        <f t="shared" si="0"/>
        <v>150</v>
      </c>
    </row>
    <row r="12" spans="1:13" ht="12.75">
      <c r="A12" s="1"/>
      <c r="B12" s="1"/>
      <c r="C12" s="2">
        <v>0</v>
      </c>
      <c r="D12" s="13"/>
      <c r="E12" s="2">
        <v>9000</v>
      </c>
      <c r="F12" s="13"/>
      <c r="G12" s="2">
        <v>0</v>
      </c>
      <c r="H12" s="13"/>
      <c r="I12" s="2">
        <v>0</v>
      </c>
      <c r="J12" s="13"/>
      <c r="K12" s="2">
        <v>0</v>
      </c>
      <c r="L12" s="13"/>
      <c r="M12" s="2">
        <f t="shared" si="0"/>
        <v>9000</v>
      </c>
    </row>
    <row r="13" spans="1:13" ht="12.75">
      <c r="A13" s="1"/>
      <c r="B13" s="1"/>
      <c r="C13" s="2">
        <v>8500</v>
      </c>
      <c r="D13" s="13"/>
      <c r="E13" s="2">
        <v>0</v>
      </c>
      <c r="F13" s="13"/>
      <c r="G13" s="2">
        <v>0</v>
      </c>
      <c r="H13" s="13"/>
      <c r="I13" s="2">
        <v>0</v>
      </c>
      <c r="J13" s="13"/>
      <c r="K13" s="2">
        <v>0</v>
      </c>
      <c r="L13" s="13"/>
      <c r="M13" s="2">
        <f t="shared" si="0"/>
        <v>8500</v>
      </c>
    </row>
    <row r="14" spans="1:13" ht="12.75">
      <c r="A14" s="1"/>
      <c r="B14" s="1"/>
      <c r="C14" s="2">
        <v>30000</v>
      </c>
      <c r="D14" s="13"/>
      <c r="E14" s="2">
        <v>0</v>
      </c>
      <c r="F14" s="13"/>
      <c r="G14" s="2">
        <v>0</v>
      </c>
      <c r="H14" s="13"/>
      <c r="I14" s="2">
        <v>0</v>
      </c>
      <c r="J14" s="13"/>
      <c r="K14" s="2">
        <v>0</v>
      </c>
      <c r="L14" s="13"/>
      <c r="M14" s="2">
        <f t="shared" si="0"/>
        <v>30000</v>
      </c>
    </row>
    <row r="15" spans="1:13" ht="12.75">
      <c r="A15" s="1"/>
      <c r="B15" s="1"/>
      <c r="C15" s="2">
        <v>12000</v>
      </c>
      <c r="D15" s="13"/>
      <c r="E15" s="2">
        <v>0</v>
      </c>
      <c r="F15" s="13"/>
      <c r="G15" s="2">
        <v>0</v>
      </c>
      <c r="H15" s="13"/>
      <c r="I15" s="2">
        <v>0</v>
      </c>
      <c r="J15" s="13"/>
      <c r="K15" s="2">
        <v>0</v>
      </c>
      <c r="L15" s="13"/>
      <c r="M15" s="2">
        <f t="shared" si="0"/>
        <v>12000</v>
      </c>
    </row>
    <row r="16" spans="1:13" ht="12.75">
      <c r="A16" s="1"/>
      <c r="B16" s="1"/>
      <c r="C16" s="2">
        <v>15000</v>
      </c>
      <c r="D16" s="13"/>
      <c r="E16" s="2">
        <v>0</v>
      </c>
      <c r="F16" s="13"/>
      <c r="G16" s="2">
        <v>0</v>
      </c>
      <c r="H16" s="13"/>
      <c r="I16" s="2">
        <v>0</v>
      </c>
      <c r="J16" s="13"/>
      <c r="K16" s="2">
        <v>0</v>
      </c>
      <c r="L16" s="13"/>
      <c r="M16" s="2">
        <f t="shared" si="0"/>
        <v>15000</v>
      </c>
    </row>
    <row r="17" spans="1:13" ht="12.75">
      <c r="A17" s="1"/>
      <c r="B17" s="1"/>
      <c r="C17" s="2">
        <v>8500</v>
      </c>
      <c r="D17" s="13"/>
      <c r="E17" s="2">
        <v>0</v>
      </c>
      <c r="F17" s="13"/>
      <c r="G17" s="2">
        <v>0</v>
      </c>
      <c r="H17" s="13"/>
      <c r="I17" s="2">
        <v>0</v>
      </c>
      <c r="J17" s="13"/>
      <c r="K17" s="2">
        <v>0</v>
      </c>
      <c r="L17" s="13"/>
      <c r="M17" s="2">
        <f t="shared" si="0"/>
        <v>8500</v>
      </c>
    </row>
    <row r="18" spans="1:13" ht="12.75">
      <c r="A18" s="1"/>
      <c r="B18" s="1"/>
      <c r="C18" s="2">
        <v>6000</v>
      </c>
      <c r="D18" s="13"/>
      <c r="E18" s="2">
        <v>0</v>
      </c>
      <c r="F18" s="13"/>
      <c r="G18" s="2">
        <v>0</v>
      </c>
      <c r="H18" s="13"/>
      <c r="I18" s="2">
        <v>0</v>
      </c>
      <c r="J18" s="13"/>
      <c r="K18" s="2">
        <v>0</v>
      </c>
      <c r="L18" s="13"/>
      <c r="M18" s="2">
        <f t="shared" si="0"/>
        <v>6000</v>
      </c>
    </row>
    <row r="19" spans="1:13" ht="12.75">
      <c r="A19" s="1"/>
      <c r="B19" s="1"/>
      <c r="C19" s="2">
        <v>0</v>
      </c>
      <c r="D19" s="13"/>
      <c r="E19" s="2">
        <v>0</v>
      </c>
      <c r="F19" s="13"/>
      <c r="G19" s="2">
        <v>0</v>
      </c>
      <c r="H19" s="13"/>
      <c r="I19" s="2">
        <v>0</v>
      </c>
      <c r="J19" s="13"/>
      <c r="K19" s="2">
        <v>250</v>
      </c>
      <c r="L19" s="13"/>
      <c r="M19" s="2">
        <f t="shared" si="0"/>
        <v>250</v>
      </c>
    </row>
    <row r="20" spans="1:13" ht="12.75">
      <c r="A20" s="1"/>
      <c r="B20" s="1"/>
      <c r="C20" s="2">
        <v>8500</v>
      </c>
      <c r="D20" s="13"/>
      <c r="E20" s="2">
        <v>0</v>
      </c>
      <c r="F20" s="13"/>
      <c r="G20" s="2">
        <v>8500</v>
      </c>
      <c r="H20" s="13"/>
      <c r="I20" s="2">
        <v>0</v>
      </c>
      <c r="J20" s="13"/>
      <c r="K20" s="2">
        <v>0</v>
      </c>
      <c r="L20" s="13"/>
      <c r="M20" s="2">
        <f t="shared" si="0"/>
        <v>17000</v>
      </c>
    </row>
    <row r="21" spans="1:13" ht="12.75">
      <c r="A21" s="1"/>
      <c r="B21" s="1"/>
      <c r="C21" s="2">
        <v>22500</v>
      </c>
      <c r="D21" s="13"/>
      <c r="E21" s="2">
        <v>0</v>
      </c>
      <c r="F21" s="13"/>
      <c r="G21" s="2">
        <v>0</v>
      </c>
      <c r="H21" s="13"/>
      <c r="I21" s="2">
        <v>0</v>
      </c>
      <c r="J21" s="13"/>
      <c r="K21" s="2">
        <v>0</v>
      </c>
      <c r="L21" s="13"/>
      <c r="M21" s="2">
        <f t="shared" si="0"/>
        <v>22500</v>
      </c>
    </row>
    <row r="22" spans="1:13" ht="13.5" thickBot="1">
      <c r="A22" s="1"/>
      <c r="B22" s="1"/>
      <c r="C22" s="3">
        <v>0</v>
      </c>
      <c r="D22" s="13"/>
      <c r="E22" s="3">
        <v>500</v>
      </c>
      <c r="F22" s="13"/>
      <c r="G22" s="3">
        <v>0</v>
      </c>
      <c r="H22" s="13"/>
      <c r="I22" s="3">
        <v>0</v>
      </c>
      <c r="J22" s="13"/>
      <c r="K22" s="3">
        <v>0</v>
      </c>
      <c r="L22" s="13"/>
      <c r="M22" s="3">
        <f t="shared" si="0"/>
        <v>500</v>
      </c>
    </row>
    <row r="23" spans="1:13" s="6" customFormat="1" ht="12" thickBot="1">
      <c r="A23" s="1" t="s">
        <v>144</v>
      </c>
      <c r="B23" s="1"/>
      <c r="C23" s="5">
        <f>ROUND(SUM(C2:C22),5)</f>
        <v>207750</v>
      </c>
      <c r="D23" s="1"/>
      <c r="E23" s="5">
        <f>ROUND(SUM(E2:E22),5)</f>
        <v>41792</v>
      </c>
      <c r="F23" s="1"/>
      <c r="G23" s="5">
        <f>ROUND(SUM(G2:G22),5)</f>
        <v>8500</v>
      </c>
      <c r="H23" s="1"/>
      <c r="I23" s="5">
        <f>ROUND(SUM(I2:I22),5)</f>
        <v>0</v>
      </c>
      <c r="J23" s="1"/>
      <c r="K23" s="5">
        <f>ROUND(SUM(K2:K22),5)</f>
        <v>400</v>
      </c>
      <c r="L23" s="1"/>
      <c r="M23" s="5">
        <f t="shared" si="0"/>
        <v>258442</v>
      </c>
    </row>
    <row r="24" ht="13.5" thickTop="1"/>
  </sheetData>
  <sheetProtection/>
  <printOptions/>
  <pageMargins left="0.75" right="0.75" top="1" bottom="1" header="0.1" footer="0.5"/>
  <pageSetup horizontalDpi="600" verticalDpi="600" orientation="portrait"/>
  <headerFooter alignWithMargins="0">
    <oddHeader>&amp;L&amp;"Arial,Bold"&amp;8 12:04 PM
&amp;"Arial,Bold"&amp;8 04/07/17
&amp;"Arial,Bold"&amp;8 &amp;C&amp;"Arial,Bold"&amp;12 AgileAlliance
&amp;"Arial,Bold"&amp;14 A/R Aging Summary
&amp;"Arial,Bold"&amp;10 As of March 31, 2017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Agile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Microsoft Office User</cp:lastModifiedBy>
  <dcterms:created xsi:type="dcterms:W3CDTF">2017-04-07T18:56:02Z</dcterms:created>
  <dcterms:modified xsi:type="dcterms:W3CDTF">2017-05-12T16:33:10Z</dcterms:modified>
  <cp:category/>
  <cp:version/>
  <cp:contentType/>
  <cp:contentStatus/>
</cp:coreProperties>
</file>